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i.mikkonen\Suomen Tuulivoimayhdistys Ry\intranet - Tilastot\Hankelista\2020\RAKENTEILLA\"/>
    </mc:Choice>
  </mc:AlternateContent>
  <xr:revisionPtr revIDLastSave="0" documentId="13_ncr:1_{4FA7CB6B-B7F4-4202-B474-61CBC4957445}" xr6:coauthVersionLast="45" xr6:coauthVersionMax="45" xr10:uidLastSave="{00000000-0000-0000-0000-000000000000}"/>
  <bookViews>
    <workbookView xWindow="-110" yWindow="-110" windowWidth="19420" windowHeight="10420" activeTab="2" xr2:uid="{00000000-000D-0000-FFFF-FFFF00000000}"/>
  </bookViews>
  <sheets>
    <sheet name="27.9.2020" sheetId="2" r:id="rId1"/>
    <sheet name="Vuosittain" sheetId="4" r:id="rId2"/>
    <sheet name="Maakunnittai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1" i="3" l="1"/>
  <c r="L31" i="3"/>
  <c r="D32" i="2"/>
  <c r="C32" i="2"/>
  <c r="C32" i="3" l="1"/>
  <c r="D32" i="3"/>
  <c r="E32" i="3"/>
  <c r="A32" i="3"/>
  <c r="D35" i="3"/>
  <c r="C35" i="3"/>
  <c r="E46" i="3"/>
  <c r="B46" i="3"/>
  <c r="C46" i="3"/>
  <c r="D46" i="3"/>
  <c r="A46" i="3"/>
  <c r="E24" i="3"/>
  <c r="B24" i="3"/>
  <c r="C24" i="3"/>
  <c r="D24" i="3"/>
  <c r="A24" i="3"/>
  <c r="E31" i="3"/>
  <c r="B31" i="3"/>
  <c r="C31" i="3"/>
  <c r="J25" i="3" s="1"/>
  <c r="D31" i="3"/>
  <c r="K25" i="3" s="1"/>
  <c r="A31" i="3"/>
  <c r="E43" i="3"/>
  <c r="B43" i="3"/>
  <c r="C43" i="3"/>
  <c r="D43" i="3"/>
  <c r="A43" i="3"/>
  <c r="E26" i="3"/>
  <c r="B26" i="3"/>
  <c r="C26" i="3"/>
  <c r="D26" i="3"/>
  <c r="A26" i="3"/>
  <c r="E23" i="3"/>
  <c r="B23" i="3"/>
  <c r="C23" i="3"/>
  <c r="D23" i="3"/>
  <c r="A23" i="3"/>
  <c r="E42" i="3"/>
  <c r="B42" i="3"/>
  <c r="C42" i="3"/>
  <c r="D42" i="3"/>
  <c r="A42" i="3"/>
  <c r="E30" i="3"/>
  <c r="B30" i="3"/>
  <c r="C30" i="3"/>
  <c r="D30" i="3"/>
  <c r="A30" i="3"/>
  <c r="E21" i="3"/>
  <c r="D21" i="3"/>
  <c r="K21" i="3" s="1"/>
  <c r="E41" i="3"/>
  <c r="B41" i="3"/>
  <c r="C41" i="3"/>
  <c r="D41" i="3"/>
  <c r="A41" i="3"/>
  <c r="E47" i="3"/>
  <c r="B47" i="3"/>
  <c r="C47" i="3"/>
  <c r="D47" i="3"/>
  <c r="A47" i="3"/>
  <c r="E48" i="3"/>
  <c r="B48" i="3"/>
  <c r="C48" i="3"/>
  <c r="D48" i="3"/>
  <c r="A48" i="3"/>
  <c r="A40" i="3"/>
  <c r="B40" i="3"/>
  <c r="C40" i="3"/>
  <c r="D40" i="3"/>
  <c r="E40" i="3"/>
  <c r="E39" i="3"/>
  <c r="B39" i="3"/>
  <c r="C39" i="3"/>
  <c r="D39" i="3"/>
  <c r="A39" i="3"/>
  <c r="E44" i="3"/>
  <c r="A44" i="3"/>
  <c r="B44" i="3"/>
  <c r="C44" i="3"/>
  <c r="D44" i="3"/>
  <c r="A28" i="3"/>
  <c r="B28" i="3"/>
  <c r="C28" i="3"/>
  <c r="D28" i="3"/>
  <c r="E28" i="3"/>
  <c r="E27" i="3"/>
  <c r="A27" i="3"/>
  <c r="B27" i="3"/>
  <c r="C27" i="3"/>
  <c r="J23" i="3" s="1"/>
  <c r="D27" i="3"/>
  <c r="K23" i="3" s="1"/>
  <c r="A22" i="3"/>
  <c r="B22" i="3"/>
  <c r="C22" i="3"/>
  <c r="D22" i="3"/>
  <c r="E22" i="3"/>
  <c r="A25" i="3"/>
  <c r="E25" i="3"/>
  <c r="B25" i="3"/>
  <c r="C25" i="3"/>
  <c r="D25" i="3"/>
  <c r="E45" i="3"/>
  <c r="A45" i="3"/>
  <c r="B45" i="3"/>
  <c r="C45" i="3"/>
  <c r="D45" i="3"/>
  <c r="E49" i="3"/>
  <c r="E36" i="3"/>
  <c r="E29" i="3"/>
  <c r="E38" i="3"/>
  <c r="D38" i="3"/>
  <c r="E37" i="3"/>
  <c r="D36" i="3"/>
  <c r="K27" i="3" s="1"/>
  <c r="C36" i="3"/>
  <c r="J27" i="3" s="1"/>
  <c r="D29" i="3"/>
  <c r="K24" i="3" s="1"/>
  <c r="C29" i="3"/>
  <c r="J24" i="3" s="1"/>
  <c r="A29" i="3"/>
  <c r="A36" i="3"/>
  <c r="E35" i="3"/>
  <c r="A35" i="3"/>
  <c r="E34" i="3"/>
  <c r="B34" i="3"/>
  <c r="C34" i="3"/>
  <c r="D34" i="3"/>
  <c r="A34" i="3"/>
  <c r="E33" i="3"/>
  <c r="B33" i="3"/>
  <c r="C33" i="3"/>
  <c r="D33" i="3"/>
  <c r="A33" i="3"/>
  <c r="E12" i="3"/>
  <c r="E11" i="3"/>
  <c r="E10" i="3"/>
  <c r="E9" i="3"/>
  <c r="E8" i="3"/>
  <c r="E7" i="3"/>
  <c r="E6" i="3"/>
  <c r="K26" i="3" l="1"/>
  <c r="K29" i="3"/>
  <c r="J29" i="3"/>
  <c r="J26" i="3"/>
  <c r="K22" i="3"/>
  <c r="J22" i="3"/>
  <c r="B21" i="3"/>
  <c r="C21" i="3"/>
  <c r="A21" i="3"/>
  <c r="B49" i="3"/>
  <c r="C49" i="3"/>
  <c r="J30" i="3" s="1"/>
  <c r="D49" i="3"/>
  <c r="K30" i="3" s="1"/>
  <c r="A49" i="3"/>
  <c r="B38" i="3"/>
  <c r="C38" i="3"/>
  <c r="A38" i="3"/>
  <c r="B37" i="3"/>
  <c r="C37" i="3"/>
  <c r="D37" i="3"/>
  <c r="K28" i="3" s="1"/>
  <c r="A37" i="3"/>
  <c r="B12" i="3"/>
  <c r="C12" i="3"/>
  <c r="J9" i="3" s="1"/>
  <c r="D12" i="3"/>
  <c r="K9" i="3" s="1"/>
  <c r="A12" i="3"/>
  <c r="B11" i="3"/>
  <c r="C11" i="3"/>
  <c r="D11" i="3"/>
  <c r="A11" i="3"/>
  <c r="B10" i="3"/>
  <c r="C10" i="3"/>
  <c r="D10" i="3"/>
  <c r="A10" i="3"/>
  <c r="B9" i="3"/>
  <c r="C9" i="3"/>
  <c r="D9" i="3"/>
  <c r="A9" i="3"/>
  <c r="B8" i="3"/>
  <c r="C8" i="3"/>
  <c r="D8" i="3"/>
  <c r="A8" i="3"/>
  <c r="B7" i="3"/>
  <c r="C7" i="3"/>
  <c r="D7" i="3"/>
  <c r="A7" i="3"/>
  <c r="B6" i="3"/>
  <c r="C6" i="3"/>
  <c r="D6" i="3"/>
  <c r="A6" i="3"/>
  <c r="C74" i="4"/>
  <c r="B74" i="4"/>
  <c r="C73" i="4"/>
  <c r="B73" i="4"/>
  <c r="C60" i="4"/>
  <c r="C61" i="4"/>
  <c r="C62" i="4"/>
  <c r="C59" i="4"/>
  <c r="B60" i="4"/>
  <c r="B61" i="4"/>
  <c r="B62" i="4"/>
  <c r="B59" i="4"/>
  <c r="A60" i="4"/>
  <c r="A61" i="4"/>
  <c r="A62" i="4"/>
  <c r="A59" i="4"/>
  <c r="C56" i="4"/>
  <c r="C55" i="4"/>
  <c r="B56" i="4"/>
  <c r="B55" i="4"/>
  <c r="A56" i="4"/>
  <c r="A55" i="4"/>
  <c r="C52" i="4"/>
  <c r="B52" i="4"/>
  <c r="A52" i="4"/>
  <c r="A41" i="4"/>
  <c r="A42" i="4"/>
  <c r="A43" i="4"/>
  <c r="A44" i="4"/>
  <c r="A40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23" i="4"/>
  <c r="C17" i="4"/>
  <c r="C18" i="4"/>
  <c r="C19" i="4"/>
  <c r="C16" i="4"/>
  <c r="B17" i="4"/>
  <c r="B18" i="4"/>
  <c r="B19" i="4"/>
  <c r="B16" i="4"/>
  <c r="A17" i="4"/>
  <c r="A18" i="4"/>
  <c r="A19" i="4"/>
  <c r="A16" i="4"/>
  <c r="C13" i="4"/>
  <c r="C14" i="4"/>
  <c r="C15" i="4"/>
  <c r="B14" i="4"/>
  <c r="B15" i="4"/>
  <c r="B13" i="4"/>
  <c r="A14" i="4"/>
  <c r="A15" i="4"/>
  <c r="A13" i="4"/>
  <c r="B48" i="4"/>
  <c r="C47" i="4"/>
  <c r="B47" i="4"/>
  <c r="C41" i="4"/>
  <c r="C42" i="4"/>
  <c r="C43" i="4"/>
  <c r="C44" i="4"/>
  <c r="B41" i="4"/>
  <c r="B42" i="4"/>
  <c r="B43" i="4"/>
  <c r="B44" i="4"/>
  <c r="C40" i="4"/>
  <c r="B40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23" i="4"/>
  <c r="B23" i="4"/>
  <c r="D10" i="2"/>
  <c r="D56" i="2"/>
  <c r="C56" i="2"/>
  <c r="D47" i="2"/>
  <c r="C47" i="2"/>
  <c r="J21" i="3" l="1"/>
  <c r="C50" i="3"/>
  <c r="J28" i="3"/>
  <c r="J7" i="3"/>
  <c r="K7" i="3"/>
  <c r="K8" i="3"/>
  <c r="J8" i="3"/>
  <c r="C13" i="3"/>
  <c r="D13" i="3"/>
  <c r="C20" i="4"/>
  <c r="C70" i="4" s="1"/>
  <c r="B20" i="4"/>
  <c r="B70" i="4" s="1"/>
  <c r="B45" i="4"/>
  <c r="B72" i="4" s="1"/>
  <c r="B63" i="4"/>
  <c r="C63" i="4"/>
  <c r="B37" i="4" l="1"/>
  <c r="C48" i="4"/>
  <c r="D24" i="2" l="1"/>
  <c r="C45" i="4" l="1"/>
  <c r="C72" i="4" s="1"/>
  <c r="D17" i="2" l="1"/>
  <c r="B10" i="4" l="1"/>
  <c r="K10" i="4" s="1"/>
  <c r="C10" i="4"/>
  <c r="L10" i="4" s="1"/>
  <c r="B57" i="4" l="1"/>
  <c r="B71" i="4" s="1"/>
  <c r="C37" i="4" l="1"/>
  <c r="C57" i="4" l="1"/>
  <c r="C71" i="4" s="1"/>
  <c r="J31" i="3" l="1"/>
  <c r="L24" i="3" l="1"/>
  <c r="L27" i="3"/>
  <c r="L23" i="3"/>
  <c r="L25" i="3"/>
  <c r="L22" i="3"/>
  <c r="L30" i="3"/>
  <c r="L26" i="3"/>
  <c r="L29" i="3"/>
  <c r="L28" i="3"/>
  <c r="L21" i="3"/>
  <c r="D50" i="3"/>
  <c r="K31" i="3" l="1"/>
  <c r="M23" i="3" l="1"/>
  <c r="M21" i="3"/>
  <c r="M27" i="3"/>
  <c r="M25" i="3"/>
  <c r="M24" i="3"/>
  <c r="M26" i="3"/>
  <c r="M30" i="3"/>
  <c r="M28" i="3"/>
  <c r="M22" i="3"/>
  <c r="M29" i="3"/>
  <c r="J10" i="3"/>
  <c r="L8" i="3" s="1"/>
  <c r="K10" i="3"/>
  <c r="M7" i="3" s="1"/>
  <c r="M8" i="3" l="1"/>
  <c r="L9" i="3"/>
  <c r="L7" i="3"/>
  <c r="M9" i="3"/>
  <c r="D15" i="2"/>
  <c r="D14" i="2"/>
  <c r="M10" i="3" l="1"/>
  <c r="L10" i="3"/>
  <c r="D9" i="2" l="1"/>
</calcChain>
</file>

<file path=xl/sharedStrings.xml><?xml version="1.0" encoding="utf-8"?>
<sst xmlns="http://schemas.openxmlformats.org/spreadsheetml/2006/main" count="308" uniqueCount="186">
  <si>
    <t>Energiequelle</t>
  </si>
  <si>
    <t>Pohjois-Pohjanmaa</t>
  </si>
  <si>
    <t>Tuuliwatti</t>
  </si>
  <si>
    <t>Etelä-Pohjanmaa</t>
  </si>
  <si>
    <t>CPC Finland</t>
  </si>
  <si>
    <t>Keski-Pohjanmaa</t>
  </si>
  <si>
    <t>wpd Finland</t>
  </si>
  <si>
    <t>Pohjanmaa</t>
  </si>
  <si>
    <t>Neoen ja Prokon</t>
  </si>
  <si>
    <t>OX2</t>
  </si>
  <si>
    <t>Ikea (ostaa hankkeen)</t>
  </si>
  <si>
    <t>Vestas</t>
  </si>
  <si>
    <t>Nordex</t>
  </si>
  <si>
    <t>https://www.ox2.com/fi/ox2-rakentaa-pohjoismaiden-suurimman-ilman-tukia-toteutettavan-tuulivoimahankkeen-suomeen/</t>
  </si>
  <si>
    <t>Maalahti, Långmossan</t>
  </si>
  <si>
    <t>Maalahti, Ribäcken</t>
  </si>
  <si>
    <t>Marttila, Verhonkulma</t>
  </si>
  <si>
    <t>Varsinais-Suomi</t>
  </si>
  <si>
    <t>ABO Wind</t>
  </si>
  <si>
    <t>Pyhäjoki, Paltusmäki</t>
  </si>
  <si>
    <t>Puhuri</t>
  </si>
  <si>
    <t>https://www.energiavirasto.fi/documents/10191/0/24_717_2019_CPC_Finland+Oy_Lakiakangas+3+2019-03-13+2247SS/3d1081bc-8764-4c52-b16a-ffc8dc5d6ff7</t>
  </si>
  <si>
    <t>Närpiö, Kalax</t>
  </si>
  <si>
    <t>https://www.energiavirasto.fi/documents/10191/0/47_717_2019_Kalax_Vindkraft_Ab_Oy_Kalax+2019-03-13+2259SS+%282%29/a820a318-7948-4c61-9ce9-c6a8a1d18d9b</t>
  </si>
  <si>
    <t>Siikalatva (Kestilä), Kokkoneva</t>
  </si>
  <si>
    <t>https://www.energiavirasto.fi/documents/10191/0/28_717_2019_Kestilan_Kokkonevan_Tuulivoima_Oy+2019-03-13+2239SS/eb5efe1a-c7e2-4f60-8866-5408af728819</t>
  </si>
  <si>
    <t>Haapavesi, Hankilanneva</t>
  </si>
  <si>
    <t>https://www.energiavirasto.fi/documents/10191/0/32_717_2019_Puhuri+Oy_Hankilanneva+2019-03-13+2251SS/1ed78c2f-7b66-4de7-bb44-57898dbe9a16</t>
  </si>
  <si>
    <t>Pyhäjoki, Parhalahti</t>
  </si>
  <si>
    <t>https://www.energiavirasto.fi/documents/10191/0/31_717_2019_Puhuri+Oy_Parhalahti+2019-03-13+2250SS/55c4e968-ea06-4f24-9dd2-1e595c493633</t>
  </si>
  <si>
    <t>Winda Power</t>
  </si>
  <si>
    <t>Liminka, Hirvineva</t>
  </si>
  <si>
    <t>https://www.energiavirasto.fi/documents/10191/0/40_717_2019_Tuulipuisto+Oy_Hirvineva+2019-03-13+2306SS/2df4006f-f6f4-4a36-a012-d00e567e5dd5</t>
  </si>
  <si>
    <t>https://www.energiavirasto.fi/documents/10191/0/43_717_2019_Tuuliwatti+Oy_Tuuliwatti_Simo_Leipio_III+2019-03-13+2301SS/d46698b9-94b7-47ce-b262-a02791d05fcc</t>
  </si>
  <si>
    <t>Lappi</t>
  </si>
  <si>
    <t>Ilman valtion taloudellista tukea rakennettavat hankkeet:</t>
  </si>
  <si>
    <t>Tuotantotuen kilpailutuksen voittaneet hankkeet:</t>
  </si>
  <si>
    <t>Yhteensä</t>
  </si>
  <si>
    <t>https://www.megatuuli.fi/blog/saunamaan-ja-suolakankaan-tuulivoimahankkeiden-rakentaminen-alkaa</t>
  </si>
  <si>
    <t>Vuosituotanto 175 GWh</t>
  </si>
  <si>
    <t>Boliden (PPA)</t>
  </si>
  <si>
    <t>https://renewablesnow.com/news/swedish-miner-boliden-buying-415-gwh-of-wind-power-654969/?fbclid=IwAR0FktXBzqP9F2h6T07YIeno07vLgRU2WW70HsTntJJ6X2mnNCkZjjvADMI</t>
  </si>
  <si>
    <t>Pyhäjoki, Oltava</t>
  </si>
  <si>
    <t>Taaleri</t>
  </si>
  <si>
    <t>https://www.taalerienergia.com/news-room/taaleri-solarwind-ii-fund-invests-91-mw-wind-farm-finland-funds-first-transaction</t>
  </si>
  <si>
    <t>Hanke X (teho arvioitu 38 % kapasiteettikertoimella, lukumäärä laskettu 4,5 MW voimalalla)</t>
  </si>
  <si>
    <t>Uusikaarlepyy, Kröpuln</t>
  </si>
  <si>
    <t>Vöyri, Storbacken</t>
  </si>
  <si>
    <t>https://ox2.com/fi/press-release/ox2-ja-infracapital-ovat-allekirjoittaneet-sopimuksen-suomessa-sijaitsevasta-60-mwn-tuulivoimaprojektista/</t>
  </si>
  <si>
    <t>(huom! Boliden puuttuu tästä, koska ei tiedetä missä se on!)</t>
  </si>
  <si>
    <t>Suomen Hyötytuuli</t>
  </si>
  <si>
    <t>https://www.epressi.com/tiedotteet/energia/suomen-hyotytuulelta-investointipaatos-polusjarven-tuulipuistosta-pyhajoelle.html</t>
  </si>
  <si>
    <t>https://www.maaseuduntulevaisuus.fi/talous/artikkeli-1.461226</t>
  </si>
  <si>
    <t>Simo Leipiö III (Sarvisuo)</t>
  </si>
  <si>
    <t>Pyhäjoki, Polusjärvi</t>
  </si>
  <si>
    <t>https://www.epressi.com/tiedotteet/talous/ilmatar-energy-rakentaa-uuden-tuulivoimapuiston-uutta-puhdasta-energiaa-suomen-sahkoverkkoon.html</t>
  </si>
  <si>
    <t>Ilmatar Energy</t>
  </si>
  <si>
    <t>Kainuu</t>
  </si>
  <si>
    <t>*</t>
  </si>
  <si>
    <t>Google (PPA) (ostaa 125 MW:n tuotannon)</t>
  </si>
  <si>
    <t>Google (PPA) (ostaa 130 MW tuotannon)</t>
  </si>
  <si>
    <t>Kokkola, Kalajoki, Kannus, Mutkalampi</t>
  </si>
  <si>
    <t>https://yle.fi/uutiset/3-10983497</t>
  </si>
  <si>
    <t>Keski- ja Pohjois-Pohjanmaa</t>
  </si>
  <si>
    <t>Kanta-Häme</t>
  </si>
  <si>
    <t>Teuva, Paskoonharju</t>
  </si>
  <si>
    <t>https://www.epvtuulivoima.fi/uutiset/epv-energian-viides-tuulivoimapuisto-nousee-teuvalle-2/</t>
  </si>
  <si>
    <t xml:space="preserve">EPV Tuulivoima </t>
  </si>
  <si>
    <t>Karstula, Korkeakangas</t>
  </si>
  <si>
    <t>Keski-Suomi</t>
  </si>
  <si>
    <t>Aquila Capital (ostaa hankkeen)</t>
  </si>
  <si>
    <t>Nordex N149</t>
  </si>
  <si>
    <t>https://www.ox2.com/fi/press-release/ox2-ja-aquila-capital-allekirjoittivat-sopimuksen-karstulaan-rakennettavasta-43-mwn-tuulipuistosta/</t>
  </si>
  <si>
    <t>Vuoden 2019 lopussa kumulatiivinen</t>
  </si>
  <si>
    <t>voimaloiden lkm</t>
  </si>
  <si>
    <t>teho (MW)</t>
  </si>
  <si>
    <t>https://www.ox2.com/fi/press-release/ox2-rakentaa-suomen-kolmanneksi-suurimman-tuulipuiston/</t>
  </si>
  <si>
    <t>GE  Cypress 5,5 MW</t>
  </si>
  <si>
    <t>Vaala, Metsälamminkangas</t>
  </si>
  <si>
    <t>ABO Wind/Luxcara</t>
  </si>
  <si>
    <t>https://www.kalajokilaakso.fi/uutinen/588890?src=rss</t>
  </si>
  <si>
    <t>Pihtipudas, Ilosjoki</t>
  </si>
  <si>
    <t>Sievi, Jakoistenkallio</t>
  </si>
  <si>
    <t>Haapajärvi, Välikangas</t>
  </si>
  <si>
    <t>Vestas V150, 4,2 MW</t>
  </si>
  <si>
    <t>PPA Axpon kanssa</t>
  </si>
  <si>
    <t>Lundin Petroleum (ostaa hankkeen)</t>
  </si>
  <si>
    <t>UPM (PPA)</t>
  </si>
  <si>
    <t>https://www.wpd-finland.com/uutiset-ja-media/lehdistoetiedotteet/lehdistoetiedotteet-2016-2018/</t>
  </si>
  <si>
    <t>Pyhäjoki, Karhunnevankangas</t>
  </si>
  <si>
    <t>http://www.jpnews.fi/uutiset/konttisuon-tuulivoimahankkeen-rakennustyot-alkavat/</t>
  </si>
  <si>
    <t>Soini, Konttisuo</t>
  </si>
  <si>
    <t>Eckerö, Långnabba (I &amp; II)</t>
  </si>
  <si>
    <t>Ahvenanmaa</t>
  </si>
  <si>
    <t>Vind AX Ab</t>
  </si>
  <si>
    <t>https://www.forssanlehti.fi/lounais-hame/tyot-alkavat-tyrinselalla-toukokuussa-nelja-uutta-tuulivoimalaa-pyorii-ypajalla-ja-humppilassa-kesalla-2021-624703</t>
  </si>
  <si>
    <t>Enercon</t>
  </si>
  <si>
    <t>PPA</t>
  </si>
  <si>
    <t>https://www.energiequelle.de/fi/lehdistotiedotteet/</t>
  </si>
  <si>
    <t>Vestas V150, 4.3 MW</t>
  </si>
  <si>
    <t>https://www.epressi.com/tiedotteet/energia/cpc-finland-amp-helen-start-the-construction-of-lakiakangas-3-wind-farm.html</t>
  </si>
  <si>
    <t>Kajaani ja Pyhäntä, Piiparinmäki, vaihe 1</t>
  </si>
  <si>
    <t>Kajaani ja Pyhäntä, Piiparinmäki, vaihe 2</t>
  </si>
  <si>
    <t>Neste &amp; Borealis (PPA)</t>
  </si>
  <si>
    <t>Kurikka, Rasakangas</t>
  </si>
  <si>
    <t>Kanta-Häme, Pirkanmaa</t>
  </si>
  <si>
    <t>https://ilmatar.fi/neste-ja-borealis-solmivat-pitkaaikaiset-tuulisahkosopimukset-ilmattaren-kanssa/</t>
  </si>
  <si>
    <t>koot tarkentuvat</t>
  </si>
  <si>
    <t>Pirkanmaa</t>
  </si>
  <si>
    <t>Puolet hankkeesta Kanta-Hämeessä</t>
  </si>
  <si>
    <t>Ypäjä ja Humppila, Tyrinselkä II</t>
  </si>
  <si>
    <t>Humppila ja Urjala, Voimamylly</t>
  </si>
  <si>
    <t>***</t>
  </si>
  <si>
    <t>VSB</t>
  </si>
  <si>
    <t>Kalajoki, Juurakko</t>
  </si>
  <si>
    <t>Nordex N163, 5,7 MW</t>
  </si>
  <si>
    <t>Vestas V150, 4,3 MW</t>
  </si>
  <si>
    <t>Megatuuli &amp; Valorem/Octopus</t>
  </si>
  <si>
    <t>Vestas V150 4,2 MW</t>
  </si>
  <si>
    <t>Megatuuli &amp; Pohjoistuuli/Tyrinselän Tuulivoimapuisto Oy</t>
  </si>
  <si>
    <t>Joint venture Helenin kanssa</t>
  </si>
  <si>
    <t>Kristiinankaupunki, Lakiakangas III</t>
  </si>
  <si>
    <t>Teuva ja Kurikka, Saunamaa</t>
  </si>
  <si>
    <t>Kauhajoki, Suolakangas</t>
  </si>
  <si>
    <t>https://www.epressi.com/tiedotteet/energia/suomen-hyotytuulelta-investointipaatos-alajoki-peuralinnan-tuulipuiston-rakentamisesta-perhoon-ja-kyyjarvelle.html</t>
  </si>
  <si>
    <t>Perho, Kyyjärvi, Alajoki-Peuralinna</t>
  </si>
  <si>
    <t>Keski-Suomi, Keski-Pohjanmaa</t>
  </si>
  <si>
    <t>Puolet hankkeesta Keski-Pohjanmaalla</t>
  </si>
  <si>
    <t>Puolet hankkeesta Pirkanmaalla</t>
  </si>
  <si>
    <t>Puolet hankkeesta Keski-Suomessa</t>
  </si>
  <si>
    <t>Vestas V162 5,6 MW</t>
  </si>
  <si>
    <t>PPA Gasumin kanssa</t>
  </si>
  <si>
    <t>https://www.fortum.fi/media/2019/05/fortum-rakentaa-ensimmaisen-suuren-suomalaisen-tuulivoimapuistonsa-narpioon</t>
  </si>
  <si>
    <t>https://news.cision.com/fi/gasum/r/gasum-solmii-pitkaaikaisen-tuulisahkosopimuksen-abo-wind-oy-n-kanssa,c3201459</t>
  </si>
  <si>
    <t>Vestas V 162 5,6 MW</t>
  </si>
  <si>
    <t>Vestas, 4,3 MW</t>
  </si>
  <si>
    <t>Fortum</t>
  </si>
  <si>
    <t>PPA Nesteen kanssa</t>
  </si>
  <si>
    <t>(huom! 2020 valmistunneet ovat listan lopussa)</t>
  </si>
  <si>
    <t>Projects under construction without Governmental subsidy</t>
  </si>
  <si>
    <t>Maakunta / Region</t>
  </si>
  <si>
    <t>PPA-ostaja / hankkeen ostaja; PPA offtaker / byer of the project</t>
  </si>
  <si>
    <t>Hankkeen nimi; Name of the project</t>
  </si>
  <si>
    <t>Maakunta;  Region</t>
  </si>
  <si>
    <t>Voimaloiden lkm; WTG</t>
  </si>
  <si>
    <t>Teho; power (MW)</t>
  </si>
  <si>
    <t>Toimija; owner</t>
  </si>
  <si>
    <t>Valmistaja;  Turbine manufacturer</t>
  </si>
  <si>
    <t>Valmis; coming online</t>
  </si>
  <si>
    <t>Lisätietoja, lehdistötiedote tms.; more info</t>
  </si>
  <si>
    <t>Yhteensä; total</t>
  </si>
  <si>
    <t>The auction winners:</t>
  </si>
  <si>
    <t>Valmistuneet markkinaehtoiset 2020 / Projects that have already come online in 2020  without Governmemtal subsidy</t>
  </si>
  <si>
    <t>Valmistuneet, kilpailutus 2020; The auction winning projects that have already come online in 2020</t>
  </si>
  <si>
    <t xml:space="preserve">* Hankkeen voimaloiden lopullista lukumäärää ei ole julkaistu. Rakennusluvat on 76 voimalalle. Voimaloiden lukumäärä laskettu tässä excelissä 4,5 MW:n voimaloilla. / The size of the projects or the turbines has not yet been published.  </t>
  </si>
  <si>
    <t>** Lopullista mallia ei ole valittu, saattaa olla vähän yli 100 MW / The turbine type has not yet been published</t>
  </si>
  <si>
    <t>*** Voimalakoko tarkentuu / turbine type has not yet been defined</t>
  </si>
  <si>
    <t>Cumulative in the end of 2019</t>
  </si>
  <si>
    <t>VALMIS / online</t>
  </si>
  <si>
    <t>Markkinaehtoiset ja kilpailutuksesta tulevat hankkeet yhteensä / Total no of WTG and capacity (inlcuding the auction winners and the projects without Governmental subsidy)</t>
  </si>
  <si>
    <t>Voimaloiden lkm / No of WTG</t>
  </si>
  <si>
    <t>Teho / Capacity (MW)</t>
  </si>
  <si>
    <t>Valmis /online in</t>
  </si>
  <si>
    <t>Kilpailutuksessa menestyneet hankkeet / Auction winners:</t>
  </si>
  <si>
    <t>Markkinaehtoisesti rakennetut ja rakenteilla olevat tuulipuistot vuosittain: / Projects coming online without Governmental subsidy</t>
  </si>
  <si>
    <t>Yht. / Total 2019</t>
  </si>
  <si>
    <t>Yht. / total 2020</t>
  </si>
  <si>
    <t>Yht./total 2021</t>
  </si>
  <si>
    <t>Yht. /total 2022</t>
  </si>
  <si>
    <t>Yht./total 2023</t>
  </si>
  <si>
    <t>Yht./total  2021</t>
  </si>
  <si>
    <t>Yht. / total  2022</t>
  </si>
  <si>
    <t xml:space="preserve">Yhteensä / Total </t>
  </si>
  <si>
    <t>Päivitetty / Updated on 27.9.2020</t>
  </si>
  <si>
    <t>Kilpailutuksessa menestyneet hankkeet / Auction winners</t>
  </si>
  <si>
    <t>Voimaloita / WTG</t>
  </si>
  <si>
    <t>% voimaloista /  % of WTG</t>
  </si>
  <si>
    <t>% kapasiteetista / of capacity</t>
  </si>
  <si>
    <t>VALMIS/online</t>
  </si>
  <si>
    <t>VALMIS/ online</t>
  </si>
  <si>
    <t>Markkinaehtoisesti rakennetut ja rakenteilla olevat hankkeet / projects coming online without Governmenta subsidy</t>
  </si>
  <si>
    <t>27.9.2020 tilanne maakunnittain / Capacity by regions</t>
  </si>
  <si>
    <t>27.9.2020, tiedot perustuvat julkisiin lähteisiin / information based on public sources</t>
  </si>
  <si>
    <t>(Please notice that project that have already come online in 2020 are in the end of the list)</t>
  </si>
  <si>
    <t>Vuosi / year</t>
  </si>
  <si>
    <t>Yhteensä/total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</si>
</sst>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2" fillId="0" borderId="0" xfId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0" xfId="0" applyNumberFormat="1" applyFill="1" applyAlignment="1">
      <alignment horizontal="center"/>
    </xf>
    <xf numFmtId="0" fontId="1" fillId="3" borderId="0" xfId="0" applyFont="1" applyFill="1"/>
    <xf numFmtId="0" fontId="0" fillId="0" borderId="0" xfId="0" applyAlignment="1">
      <alignment horizontal="left"/>
    </xf>
    <xf numFmtId="0" fontId="0" fillId="2" borderId="0" xfId="0" applyFont="1" applyFill="1" applyAlignment="1">
      <alignment horizontal="center" wrapText="1"/>
    </xf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center"/>
    </xf>
    <xf numFmtId="14" fontId="0" fillId="3" borderId="0" xfId="0" applyNumberFormat="1" applyFill="1"/>
    <xf numFmtId="0" fontId="0" fillId="5" borderId="0" xfId="0" applyFill="1"/>
    <xf numFmtId="0" fontId="0" fillId="6" borderId="0" xfId="0" applyFill="1"/>
    <xf numFmtId="1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1" applyFill="1"/>
    <xf numFmtId="1" fontId="0" fillId="0" borderId="0" xfId="0" applyNumberFormat="1" applyFill="1" applyAlignment="1">
      <alignment horizontal="center"/>
    </xf>
    <xf numFmtId="0" fontId="0" fillId="6" borderId="0" xfId="0" applyFill="1" applyAlignment="1">
      <alignment horizontal="left"/>
    </xf>
    <xf numFmtId="0" fontId="0" fillId="7" borderId="0" xfId="0" applyFill="1"/>
    <xf numFmtId="0" fontId="0" fillId="7" borderId="0" xfId="0" applyFill="1" applyAlignment="1">
      <alignment horizontal="left"/>
    </xf>
    <xf numFmtId="0" fontId="0" fillId="7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6" borderId="0" xfId="1" applyFill="1"/>
    <xf numFmtId="1" fontId="0" fillId="0" borderId="0" xfId="0" applyNumberFormat="1"/>
    <xf numFmtId="0" fontId="1" fillId="2" borderId="0" xfId="0" applyFont="1" applyFill="1"/>
    <xf numFmtId="0" fontId="1" fillId="2" borderId="0" xfId="0" applyFont="1" applyFill="1" applyAlignment="1">
      <alignment horizontal="center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nergiavirasto.fi/documents/10191/0/43_717_2019_Tuuliwatti+Oy_Tuuliwatti_Simo_Leipio_III+2019-03-13+2301SS/d46698b9-94b7-47ce-b262-a02791d05fcc" TargetMode="External"/><Relationship Id="rId13" Type="http://schemas.openxmlformats.org/officeDocument/2006/relationships/hyperlink" Target="https://ox2.com/fi/press-release/ox2-ja-infracapital-ovat-allekirjoittaneet-sopimuksen-suomessa-sijaitsevasta-60-mwn-tuulivoimaprojektista/" TargetMode="External"/><Relationship Id="rId18" Type="http://schemas.openxmlformats.org/officeDocument/2006/relationships/hyperlink" Target="https://yle.fi/uutiset/3-10983497" TargetMode="External"/><Relationship Id="rId26" Type="http://schemas.openxmlformats.org/officeDocument/2006/relationships/hyperlink" Target="https://www.epressi.com/tiedotteet/talous/ilmatar-energy-rakentaa-uuden-tuulivoimapuiston-uutta-puhdasta-energiaa-suomen-sahkoverkkoon.html" TargetMode="External"/><Relationship Id="rId3" Type="http://schemas.openxmlformats.org/officeDocument/2006/relationships/hyperlink" Target="https://www.energiavirasto.fi/documents/10191/0/47_717_2019_Kalax_Vindkraft_Ab_Oy_Kalax+2019-03-13+2259SS+%282%29/a820a318-7948-4c61-9ce9-c6a8a1d18d9b" TargetMode="External"/><Relationship Id="rId21" Type="http://schemas.openxmlformats.org/officeDocument/2006/relationships/hyperlink" Target="https://www.ox2.com/fi/press-release/ox2-rakentaa-suomen-kolmanneksi-suurimman-tuulipuiston/" TargetMode="External"/><Relationship Id="rId7" Type="http://schemas.openxmlformats.org/officeDocument/2006/relationships/hyperlink" Target="https://www.energiavirasto.fi/documents/10191/0/40_717_2019_Tuulipuisto+Oy_Hirvineva+2019-03-13+2306SS/2df4006f-f6f4-4a36-a012-d00e567e5dd5" TargetMode="External"/><Relationship Id="rId12" Type="http://schemas.openxmlformats.org/officeDocument/2006/relationships/hyperlink" Target="https://www.taalerienergia.com/news-room/taaleri-solarwind-ii-fund-invests-91-mw-wind-farm-finland-funds-first-transaction" TargetMode="External"/><Relationship Id="rId17" Type="http://schemas.openxmlformats.org/officeDocument/2006/relationships/hyperlink" Target="https://www.epressi.com/tiedotteet/talous/ilmatar-energy-rakentaa-uuden-tuulivoimapuiston-uutta-puhdasta-energiaa-suomen-sahkoverkkoon.html" TargetMode="External"/><Relationship Id="rId25" Type="http://schemas.openxmlformats.org/officeDocument/2006/relationships/hyperlink" Target="https://www.energiequelle.de/fi/lehdistotiedotteet/" TargetMode="External"/><Relationship Id="rId2" Type="http://schemas.openxmlformats.org/officeDocument/2006/relationships/hyperlink" Target="https://www.energiavirasto.fi/documents/10191/0/24_717_2019_CPC_Finland+Oy_Lakiakangas+3+2019-03-13+2247SS/3d1081bc-8764-4c52-b16a-ffc8dc5d6ff7" TargetMode="External"/><Relationship Id="rId16" Type="http://schemas.openxmlformats.org/officeDocument/2006/relationships/hyperlink" Target="https://www.maaseuduntulevaisuus.fi/talous/artikkeli-1.461226" TargetMode="External"/><Relationship Id="rId20" Type="http://schemas.openxmlformats.org/officeDocument/2006/relationships/hyperlink" Target="https://www.ox2.com/fi/press-release/ox2-ja-aquila-capital-allekirjoittivat-sopimuksen-karstulaan-rakennettavasta-43-mwn-tuulipuistosta/" TargetMode="External"/><Relationship Id="rId1" Type="http://schemas.openxmlformats.org/officeDocument/2006/relationships/hyperlink" Target="https://www.ox2.com/fi/ox2-rakentaa-pohjoismaiden-suurimman-ilman-tukia-toteutettavan-tuulivoimahankkeen-suomeen/" TargetMode="External"/><Relationship Id="rId6" Type="http://schemas.openxmlformats.org/officeDocument/2006/relationships/hyperlink" Target="https://www.energiavirasto.fi/documents/10191/0/31_717_2019_Puhuri+Oy_Parhalahti+2019-03-13+2250SS/55c4e968-ea06-4f24-9dd2-1e595c493633" TargetMode="External"/><Relationship Id="rId11" Type="http://schemas.openxmlformats.org/officeDocument/2006/relationships/hyperlink" Target="https://renewablesnow.com/news/swedish-miner-boliden-buying-415-gwh-of-wind-power-654969/?fbclid=IwAR0FktXBzqP9F2h6T07YIeno07vLgRU2WW70HsTntJJ6X2mnNCkZjjvADMI" TargetMode="External"/><Relationship Id="rId24" Type="http://schemas.openxmlformats.org/officeDocument/2006/relationships/hyperlink" Target="https://www.forssanlehti.fi/lounais-hame/tyot-alkavat-tyrinselalla-toukokuussa-nelja-uutta-tuulivoimalaa-pyorii-ypajalla-ja-humppilassa-kesalla-2021-624703" TargetMode="External"/><Relationship Id="rId5" Type="http://schemas.openxmlformats.org/officeDocument/2006/relationships/hyperlink" Target="https://www.energiavirasto.fi/documents/10191/0/32_717_2019_Puhuri+Oy_Hankilanneva+2019-03-13+2251SS/1ed78c2f-7b66-4de7-bb44-57898dbe9a16" TargetMode="External"/><Relationship Id="rId15" Type="http://schemas.openxmlformats.org/officeDocument/2006/relationships/hyperlink" Target="https://www.epressi.com/tiedotteet/energia/suomen-hyotytuulelta-investointipaatos-polusjarven-tuulipuistosta-pyhajoelle.html" TargetMode="External"/><Relationship Id="rId23" Type="http://schemas.openxmlformats.org/officeDocument/2006/relationships/hyperlink" Target="http://www.jpnews.fi/uutiset/konttisuon-tuulivoimahankkeen-rakennustyot-alkavat/" TargetMode="External"/><Relationship Id="rId10" Type="http://schemas.openxmlformats.org/officeDocument/2006/relationships/hyperlink" Target="https://www.megatuuli.fi/blog/saunamaan-ja-suolakankaan-tuulivoimahankkeiden-rakentaminen-alkaa" TargetMode="External"/><Relationship Id="rId19" Type="http://schemas.openxmlformats.org/officeDocument/2006/relationships/hyperlink" Target="https://www.epvtuulivoima.fi/uutiset/epv-energian-viides-tuulivoimapuisto-nousee-teuvalle-2/" TargetMode="External"/><Relationship Id="rId4" Type="http://schemas.openxmlformats.org/officeDocument/2006/relationships/hyperlink" Target="https://www.energiavirasto.fi/documents/10191/0/28_717_2019_Kestilan_Kokkonevan_Tuulivoima_Oy+2019-03-13+2239SS/eb5efe1a-c7e2-4f60-8866-5408af728819" TargetMode="External"/><Relationship Id="rId9" Type="http://schemas.openxmlformats.org/officeDocument/2006/relationships/hyperlink" Target="https://www.megatuuli.fi/blog/saunamaan-ja-suolakankaan-tuulivoimahankkeiden-rakentaminen-alkaa" TargetMode="External"/><Relationship Id="rId14" Type="http://schemas.openxmlformats.org/officeDocument/2006/relationships/hyperlink" Target="https://ox2.com/fi/press-release/ox2-ja-infracapital-ovat-allekirjoittaneet-sopimuksen-suomessa-sijaitsevasta-60-mwn-tuulivoimaprojektista/" TargetMode="External"/><Relationship Id="rId22" Type="http://schemas.openxmlformats.org/officeDocument/2006/relationships/hyperlink" Target="https://www.wpd-finland.com/uutiset-ja-media/lehdistoetiedotteet/lehdistoetiedotteet-2016-2018/" TargetMode="External"/><Relationship Id="rId27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357DC-4834-4D52-BC36-252DEEEF43B5}">
  <dimension ref="A1:L59"/>
  <sheetViews>
    <sheetView workbookViewId="0"/>
  </sheetViews>
  <sheetFormatPr defaultRowHeight="14.5" x14ac:dyDescent="0.35"/>
  <cols>
    <col min="1" max="1" width="34.36328125" customWidth="1"/>
    <col min="2" max="2" width="16.81640625" bestFit="1" customWidth="1"/>
    <col min="3" max="3" width="12.36328125" customWidth="1"/>
    <col min="4" max="4" width="10.08984375" customWidth="1"/>
    <col min="5" max="5" width="17.1796875" customWidth="1"/>
    <col min="6" max="6" width="18.453125" customWidth="1"/>
    <col min="7" max="7" width="21.90625" customWidth="1"/>
    <col min="8" max="9" width="11.1796875" customWidth="1"/>
    <col min="10" max="10" width="12.81640625" customWidth="1"/>
  </cols>
  <sheetData>
    <row r="1" spans="1:12" x14ac:dyDescent="0.35">
      <c r="A1" s="3"/>
      <c r="D1" s="20" t="s">
        <v>182</v>
      </c>
      <c r="E1" s="17"/>
      <c r="F1" s="17"/>
      <c r="G1" s="17"/>
      <c r="H1" s="17"/>
    </row>
    <row r="2" spans="1:12" x14ac:dyDescent="0.35">
      <c r="C2" s="1"/>
      <c r="D2" s="1"/>
      <c r="H2" s="1"/>
      <c r="J2" s="2"/>
    </row>
    <row r="3" spans="1:12" x14ac:dyDescent="0.35">
      <c r="A3" s="7" t="s">
        <v>35</v>
      </c>
      <c r="B3" s="21"/>
      <c r="C3" s="15" t="s">
        <v>138</v>
      </c>
      <c r="D3" s="1"/>
      <c r="H3" s="1"/>
      <c r="J3" s="2"/>
    </row>
    <row r="4" spans="1:12" x14ac:dyDescent="0.35">
      <c r="A4" s="7" t="s">
        <v>139</v>
      </c>
      <c r="B4" s="21"/>
      <c r="C4" s="15" t="s">
        <v>183</v>
      </c>
      <c r="D4" s="1"/>
      <c r="H4" s="1"/>
      <c r="J4" s="2"/>
    </row>
    <row r="5" spans="1:12" x14ac:dyDescent="0.35">
      <c r="A5" s="22"/>
      <c r="B5" s="22"/>
      <c r="C5" s="31"/>
      <c r="D5" s="25"/>
      <c r="H5" s="1"/>
      <c r="J5" s="2"/>
    </row>
    <row r="6" spans="1:12" ht="43.5" x14ac:dyDescent="0.35">
      <c r="A6" s="4" t="s">
        <v>142</v>
      </c>
      <c r="B6" s="4" t="s">
        <v>143</v>
      </c>
      <c r="C6" s="5" t="s">
        <v>144</v>
      </c>
      <c r="D6" s="5" t="s">
        <v>145</v>
      </c>
      <c r="E6" s="10" t="s">
        <v>146</v>
      </c>
      <c r="F6" s="10" t="s">
        <v>147</v>
      </c>
      <c r="G6" s="5" t="s">
        <v>141</v>
      </c>
      <c r="H6" s="5" t="s">
        <v>148</v>
      </c>
      <c r="I6" s="3" t="s">
        <v>149</v>
      </c>
      <c r="J6" s="3"/>
      <c r="K6" s="3"/>
      <c r="L6" s="3"/>
    </row>
    <row r="7" spans="1:12" x14ac:dyDescent="0.35">
      <c r="A7" t="s">
        <v>19</v>
      </c>
      <c r="B7" t="s">
        <v>1</v>
      </c>
      <c r="C7" s="1">
        <v>5</v>
      </c>
      <c r="D7" s="1">
        <v>21.5</v>
      </c>
      <c r="E7" t="s">
        <v>0</v>
      </c>
      <c r="F7" t="s">
        <v>96</v>
      </c>
      <c r="G7" t="s">
        <v>97</v>
      </c>
      <c r="H7" s="1">
        <v>2020</v>
      </c>
      <c r="I7" s="2" t="s">
        <v>98</v>
      </c>
    </row>
    <row r="8" spans="1:12" x14ac:dyDescent="0.35">
      <c r="A8" t="s">
        <v>122</v>
      </c>
      <c r="B8" t="s">
        <v>3</v>
      </c>
      <c r="C8" s="1">
        <v>8</v>
      </c>
      <c r="D8" s="1">
        <v>33.6</v>
      </c>
      <c r="E8" t="s">
        <v>117</v>
      </c>
      <c r="F8" t="s">
        <v>118</v>
      </c>
      <c r="H8" s="1">
        <v>2020</v>
      </c>
      <c r="I8" s="2" t="s">
        <v>38</v>
      </c>
    </row>
    <row r="9" spans="1:12" x14ac:dyDescent="0.35">
      <c r="A9" t="s">
        <v>123</v>
      </c>
      <c r="B9" t="s">
        <v>3</v>
      </c>
      <c r="C9" s="1">
        <v>9</v>
      </c>
      <c r="D9" s="1">
        <f>C9*4.2</f>
        <v>37.800000000000004</v>
      </c>
      <c r="E9" t="s">
        <v>117</v>
      </c>
      <c r="F9" t="s">
        <v>118</v>
      </c>
      <c r="H9" s="1">
        <v>2020</v>
      </c>
      <c r="I9" s="2" t="s">
        <v>38</v>
      </c>
    </row>
    <row r="10" spans="1:12" x14ac:dyDescent="0.35">
      <c r="A10" t="s">
        <v>101</v>
      </c>
      <c r="B10" t="s">
        <v>57</v>
      </c>
      <c r="C10" s="1">
        <v>13</v>
      </c>
      <c r="D10" s="25">
        <f>4.2*C10</f>
        <v>54.6</v>
      </c>
      <c r="E10" t="s">
        <v>56</v>
      </c>
      <c r="F10" t="s">
        <v>11</v>
      </c>
      <c r="G10" t="s">
        <v>59</v>
      </c>
      <c r="H10" s="1">
        <v>2020</v>
      </c>
      <c r="I10" s="2" t="s">
        <v>55</v>
      </c>
    </row>
    <row r="11" spans="1:12" x14ac:dyDescent="0.35">
      <c r="A11" t="s">
        <v>102</v>
      </c>
      <c r="B11" t="s">
        <v>57</v>
      </c>
      <c r="C11" s="1">
        <v>28</v>
      </c>
      <c r="D11" s="1">
        <v>156.80000000000001</v>
      </c>
      <c r="E11" t="s">
        <v>56</v>
      </c>
      <c r="F11" t="s">
        <v>11</v>
      </c>
      <c r="G11" t="s">
        <v>59</v>
      </c>
      <c r="H11" s="1">
        <v>2021</v>
      </c>
      <c r="I11" s="2" t="s">
        <v>55</v>
      </c>
    </row>
    <row r="12" spans="1:12" x14ac:dyDescent="0.35">
      <c r="A12" t="s">
        <v>111</v>
      </c>
      <c r="B12" s="22" t="s">
        <v>105</v>
      </c>
      <c r="C12" s="1">
        <v>6</v>
      </c>
      <c r="D12" s="24">
        <v>30</v>
      </c>
      <c r="E12" t="s">
        <v>56</v>
      </c>
      <c r="F12" t="s">
        <v>112</v>
      </c>
      <c r="G12" t="s">
        <v>103</v>
      </c>
      <c r="H12" s="1">
        <v>2021</v>
      </c>
      <c r="I12" s="2" t="s">
        <v>106</v>
      </c>
    </row>
    <row r="13" spans="1:12" x14ac:dyDescent="0.35">
      <c r="A13" t="s">
        <v>42</v>
      </c>
      <c r="B13" t="s">
        <v>1</v>
      </c>
      <c r="C13" s="1">
        <v>19</v>
      </c>
      <c r="D13" s="1">
        <v>91</v>
      </c>
      <c r="E13" t="s">
        <v>43</v>
      </c>
      <c r="F13" t="s">
        <v>12</v>
      </c>
      <c r="H13" s="1">
        <v>2021</v>
      </c>
      <c r="I13" s="2" t="s">
        <v>44</v>
      </c>
    </row>
    <row r="14" spans="1:12" x14ac:dyDescent="0.35">
      <c r="A14" t="s">
        <v>46</v>
      </c>
      <c r="B14" t="s">
        <v>7</v>
      </c>
      <c r="C14" s="1">
        <v>7</v>
      </c>
      <c r="D14" s="1">
        <f>7*4.3</f>
        <v>30.099999999999998</v>
      </c>
      <c r="E14" t="s">
        <v>9</v>
      </c>
      <c r="F14" t="s">
        <v>11</v>
      </c>
      <c r="G14" t="s">
        <v>85</v>
      </c>
      <c r="H14" s="1">
        <v>2021</v>
      </c>
      <c r="I14" s="2" t="s">
        <v>48</v>
      </c>
    </row>
    <row r="15" spans="1:12" x14ac:dyDescent="0.35">
      <c r="A15" t="s">
        <v>47</v>
      </c>
      <c r="B15" t="s">
        <v>7</v>
      </c>
      <c r="C15" s="1">
        <v>7</v>
      </c>
      <c r="D15" s="1">
        <f>7*4.3</f>
        <v>30.099999999999998</v>
      </c>
      <c r="E15" t="s">
        <v>9</v>
      </c>
      <c r="F15" t="s">
        <v>11</v>
      </c>
      <c r="G15" t="s">
        <v>85</v>
      </c>
      <c r="H15" s="1">
        <v>2021</v>
      </c>
      <c r="I15" s="2" t="s">
        <v>48</v>
      </c>
    </row>
    <row r="16" spans="1:12" s="22" customFormat="1" x14ac:dyDescent="0.35">
      <c r="A16" s="22" t="s">
        <v>54</v>
      </c>
      <c r="B16" s="22" t="s">
        <v>1</v>
      </c>
      <c r="C16" s="25">
        <v>10</v>
      </c>
      <c r="D16" s="25">
        <v>43</v>
      </c>
      <c r="E16" s="22" t="s">
        <v>50</v>
      </c>
      <c r="F16" s="22" t="s">
        <v>116</v>
      </c>
      <c r="H16" s="25">
        <v>2021</v>
      </c>
      <c r="I16" s="40" t="s">
        <v>51</v>
      </c>
    </row>
    <row r="17" spans="1:9" x14ac:dyDescent="0.35">
      <c r="A17" t="s">
        <v>68</v>
      </c>
      <c r="B17" t="s">
        <v>69</v>
      </c>
      <c r="C17" s="1">
        <v>9</v>
      </c>
      <c r="D17" s="1">
        <f>9*4.8</f>
        <v>43.199999999999996</v>
      </c>
      <c r="E17" t="s">
        <v>9</v>
      </c>
      <c r="F17" t="s">
        <v>71</v>
      </c>
      <c r="G17" t="s">
        <v>70</v>
      </c>
      <c r="H17" s="1">
        <v>2021</v>
      </c>
      <c r="I17" s="2" t="s">
        <v>72</v>
      </c>
    </row>
    <row r="18" spans="1:9" x14ac:dyDescent="0.35">
      <c r="A18" t="s">
        <v>78</v>
      </c>
      <c r="B18" t="s">
        <v>1</v>
      </c>
      <c r="C18" s="1">
        <v>24</v>
      </c>
      <c r="D18" s="1">
        <v>132</v>
      </c>
      <c r="E18" t="s">
        <v>9</v>
      </c>
      <c r="F18" t="s">
        <v>77</v>
      </c>
      <c r="G18" t="s">
        <v>86</v>
      </c>
      <c r="H18" s="1">
        <v>2021</v>
      </c>
      <c r="I18" s="2" t="s">
        <v>76</v>
      </c>
    </row>
    <row r="19" spans="1:9" x14ac:dyDescent="0.35">
      <c r="A19" t="s">
        <v>81</v>
      </c>
      <c r="B19" t="s">
        <v>69</v>
      </c>
      <c r="C19" s="1">
        <v>7</v>
      </c>
      <c r="D19" s="1">
        <v>29.4</v>
      </c>
      <c r="E19" t="s">
        <v>79</v>
      </c>
      <c r="F19" t="s">
        <v>84</v>
      </c>
      <c r="H19" s="1">
        <v>2021</v>
      </c>
      <c r="I19" s="2" t="s">
        <v>80</v>
      </c>
    </row>
    <row r="20" spans="1:9" x14ac:dyDescent="0.35">
      <c r="A20" t="s">
        <v>82</v>
      </c>
      <c r="B20" t="s">
        <v>1</v>
      </c>
      <c r="C20" s="1">
        <v>7</v>
      </c>
      <c r="D20" s="1">
        <v>29.4</v>
      </c>
      <c r="E20" t="s">
        <v>79</v>
      </c>
      <c r="F20" t="s">
        <v>84</v>
      </c>
      <c r="H20" s="1">
        <v>2021</v>
      </c>
      <c r="I20" s="2" t="s">
        <v>80</v>
      </c>
    </row>
    <row r="21" spans="1:9" x14ac:dyDescent="0.35">
      <c r="A21" t="s">
        <v>83</v>
      </c>
      <c r="B21" t="s">
        <v>1</v>
      </c>
      <c r="C21" s="1">
        <v>24</v>
      </c>
      <c r="D21" s="1">
        <v>100.8</v>
      </c>
      <c r="E21" t="s">
        <v>79</v>
      </c>
      <c r="F21" t="s">
        <v>84</v>
      </c>
      <c r="H21" s="1">
        <v>2021</v>
      </c>
      <c r="I21" s="2" t="s">
        <v>80</v>
      </c>
    </row>
    <row r="22" spans="1:9" x14ac:dyDescent="0.35">
      <c r="A22" s="22" t="s">
        <v>91</v>
      </c>
      <c r="B22" s="22" t="s">
        <v>3</v>
      </c>
      <c r="C22" s="25">
        <v>7</v>
      </c>
      <c r="D22" s="25">
        <v>29.96</v>
      </c>
      <c r="E22" s="22" t="s">
        <v>0</v>
      </c>
      <c r="F22" s="22" t="s">
        <v>71</v>
      </c>
      <c r="H22" s="1">
        <v>2021</v>
      </c>
      <c r="I22" s="2" t="s">
        <v>90</v>
      </c>
    </row>
    <row r="23" spans="1:9" x14ac:dyDescent="0.35">
      <c r="A23" t="s">
        <v>92</v>
      </c>
      <c r="B23" t="s">
        <v>93</v>
      </c>
      <c r="C23" s="1">
        <v>10</v>
      </c>
      <c r="D23" s="1">
        <v>43</v>
      </c>
      <c r="E23" t="s">
        <v>94</v>
      </c>
      <c r="H23" s="1">
        <v>2021</v>
      </c>
      <c r="I23" s="2"/>
    </row>
    <row r="24" spans="1:9" x14ac:dyDescent="0.35">
      <c r="A24" s="22" t="s">
        <v>110</v>
      </c>
      <c r="B24" s="22" t="s">
        <v>64</v>
      </c>
      <c r="C24" s="25">
        <v>4</v>
      </c>
      <c r="D24" s="25">
        <f>3*4.2+4.5</f>
        <v>17.100000000000001</v>
      </c>
      <c r="E24" s="22" t="s">
        <v>119</v>
      </c>
      <c r="F24" s="22"/>
      <c r="G24" s="22"/>
      <c r="H24" s="25">
        <v>2021</v>
      </c>
      <c r="I24" s="2" t="s">
        <v>95</v>
      </c>
    </row>
    <row r="25" spans="1:9" x14ac:dyDescent="0.35">
      <c r="A25" t="s">
        <v>114</v>
      </c>
      <c r="B25" t="s">
        <v>1</v>
      </c>
      <c r="C25" s="1">
        <v>7</v>
      </c>
      <c r="D25" s="1">
        <v>39.9</v>
      </c>
      <c r="E25" t="s">
        <v>113</v>
      </c>
      <c r="F25" t="s">
        <v>115</v>
      </c>
      <c r="H25" s="1">
        <v>2022</v>
      </c>
      <c r="I25" s="2"/>
    </row>
    <row r="26" spans="1:9" x14ac:dyDescent="0.35">
      <c r="A26" t="s">
        <v>104</v>
      </c>
      <c r="B26" t="s">
        <v>3</v>
      </c>
      <c r="C26" s="1">
        <v>8</v>
      </c>
      <c r="D26" s="24">
        <v>40</v>
      </c>
      <c r="E26" t="s">
        <v>56</v>
      </c>
      <c r="F26" t="s">
        <v>112</v>
      </c>
      <c r="G26" t="s">
        <v>103</v>
      </c>
      <c r="H26" s="25">
        <v>2022</v>
      </c>
      <c r="I26" s="2" t="s">
        <v>106</v>
      </c>
    </row>
    <row r="27" spans="1:9" x14ac:dyDescent="0.35">
      <c r="A27" t="s">
        <v>65</v>
      </c>
      <c r="B27" t="s">
        <v>3</v>
      </c>
      <c r="C27" s="1">
        <v>21</v>
      </c>
      <c r="D27" s="1">
        <v>117.6</v>
      </c>
      <c r="E27" t="s">
        <v>67</v>
      </c>
      <c r="F27" t="s">
        <v>11</v>
      </c>
      <c r="H27" s="1">
        <v>2022</v>
      </c>
      <c r="I27" s="2" t="s">
        <v>66</v>
      </c>
    </row>
    <row r="28" spans="1:9" ht="14" customHeight="1" x14ac:dyDescent="0.35">
      <c r="A28" t="s">
        <v>89</v>
      </c>
      <c r="B28" t="s">
        <v>1</v>
      </c>
      <c r="C28" s="1">
        <v>33</v>
      </c>
      <c r="D28" s="1">
        <v>188.1</v>
      </c>
      <c r="E28" t="s">
        <v>6</v>
      </c>
      <c r="G28" t="s">
        <v>87</v>
      </c>
      <c r="H28" s="1">
        <v>2022</v>
      </c>
      <c r="I28" s="2" t="s">
        <v>88</v>
      </c>
    </row>
    <row r="29" spans="1:9" ht="14" customHeight="1" x14ac:dyDescent="0.35">
      <c r="A29" s="38" t="s">
        <v>125</v>
      </c>
      <c r="B29" s="38" t="s">
        <v>126</v>
      </c>
      <c r="C29" s="39">
        <v>14</v>
      </c>
      <c r="D29" s="39">
        <v>84</v>
      </c>
      <c r="E29" s="38" t="s">
        <v>50</v>
      </c>
      <c r="F29" s="37"/>
      <c r="H29" s="1">
        <v>2022</v>
      </c>
      <c r="I29" s="2" t="s">
        <v>124</v>
      </c>
    </row>
    <row r="30" spans="1:9" x14ac:dyDescent="0.35">
      <c r="A30" s="38" t="s">
        <v>61</v>
      </c>
      <c r="B30" s="38" t="s">
        <v>63</v>
      </c>
      <c r="C30" s="39">
        <v>55</v>
      </c>
      <c r="D30" s="39">
        <v>250</v>
      </c>
      <c r="E30" s="38" t="s">
        <v>8</v>
      </c>
      <c r="F30" s="38" t="s">
        <v>58</v>
      </c>
      <c r="G30" t="s">
        <v>60</v>
      </c>
      <c r="H30" s="1">
        <v>2023</v>
      </c>
      <c r="I30" s="2" t="s">
        <v>62</v>
      </c>
    </row>
    <row r="31" spans="1:9" x14ac:dyDescent="0.35">
      <c r="A31" t="s">
        <v>45</v>
      </c>
      <c r="C31" s="1">
        <v>11</v>
      </c>
      <c r="D31" s="1">
        <v>52.6</v>
      </c>
      <c r="E31" t="s">
        <v>39</v>
      </c>
      <c r="G31" t="s">
        <v>40</v>
      </c>
      <c r="H31" s="1"/>
      <c r="I31" s="2" t="s">
        <v>41</v>
      </c>
    </row>
    <row r="32" spans="1:9" x14ac:dyDescent="0.35">
      <c r="B32" s="8" t="s">
        <v>150</v>
      </c>
      <c r="C32" s="8">
        <f>SUM(C7:C31)</f>
        <v>353</v>
      </c>
      <c r="D32" s="8">
        <f>SUM(D7:D31)</f>
        <v>1725.5599999999997</v>
      </c>
      <c r="H32" s="1"/>
      <c r="I32" s="2"/>
    </row>
    <row r="33" spans="1:12" x14ac:dyDescent="0.35">
      <c r="C33" s="1"/>
      <c r="D33" s="1"/>
      <c r="F33" t="s">
        <v>154</v>
      </c>
      <c r="H33" s="1"/>
      <c r="I33" s="2"/>
    </row>
    <row r="34" spans="1:12" x14ac:dyDescent="0.35">
      <c r="C34" s="1"/>
      <c r="D34" s="1"/>
      <c r="F34" t="s">
        <v>155</v>
      </c>
      <c r="H34" s="1"/>
      <c r="I34" s="2"/>
    </row>
    <row r="35" spans="1:12" x14ac:dyDescent="0.35">
      <c r="F35" t="s">
        <v>156</v>
      </c>
    </row>
    <row r="36" spans="1:12" x14ac:dyDescent="0.35">
      <c r="C36" s="1"/>
      <c r="D36" s="1"/>
      <c r="H36" s="1"/>
      <c r="I36" s="2"/>
    </row>
    <row r="37" spans="1:12" x14ac:dyDescent="0.35">
      <c r="C37" s="1"/>
      <c r="D37" s="1"/>
      <c r="H37" s="1"/>
      <c r="I37" s="2"/>
    </row>
    <row r="38" spans="1:12" x14ac:dyDescent="0.35">
      <c r="A38" s="7" t="s">
        <v>36</v>
      </c>
      <c r="B38" s="7"/>
      <c r="C38" s="15"/>
      <c r="D38" s="1"/>
      <c r="H38" s="1"/>
      <c r="I38" s="2"/>
    </row>
    <row r="39" spans="1:12" x14ac:dyDescent="0.35">
      <c r="A39" s="7" t="s">
        <v>151</v>
      </c>
      <c r="B39" s="7"/>
      <c r="C39" s="15"/>
      <c r="D39" s="1"/>
      <c r="H39" s="1"/>
      <c r="I39" s="2"/>
    </row>
    <row r="40" spans="1:12" ht="43.5" x14ac:dyDescent="0.35">
      <c r="A40" s="4" t="s">
        <v>142</v>
      </c>
      <c r="B40" s="4" t="s">
        <v>143</v>
      </c>
      <c r="C40" s="5" t="s">
        <v>144</v>
      </c>
      <c r="D40" s="5" t="s">
        <v>145</v>
      </c>
      <c r="E40" s="10" t="s">
        <v>146</v>
      </c>
      <c r="F40" s="10" t="s">
        <v>147</v>
      </c>
      <c r="G40" s="5" t="s">
        <v>141</v>
      </c>
      <c r="H40" s="5" t="s">
        <v>148</v>
      </c>
      <c r="I40" s="3" t="s">
        <v>149</v>
      </c>
      <c r="J40" s="3"/>
      <c r="K40" s="3"/>
      <c r="L40" s="3"/>
    </row>
    <row r="41" spans="1:12" x14ac:dyDescent="0.35">
      <c r="A41" t="s">
        <v>53</v>
      </c>
      <c r="B41" t="s">
        <v>34</v>
      </c>
      <c r="C41" s="12">
        <v>27</v>
      </c>
      <c r="D41" s="6">
        <v>151.19999999999999</v>
      </c>
      <c r="E41" t="s">
        <v>2</v>
      </c>
      <c r="F41" s="1" t="s">
        <v>134</v>
      </c>
      <c r="H41" s="1">
        <v>2021</v>
      </c>
      <c r="I41" s="2" t="s">
        <v>33</v>
      </c>
      <c r="J41" s="2" t="s">
        <v>52</v>
      </c>
    </row>
    <row r="42" spans="1:12" x14ac:dyDescent="0.35">
      <c r="A42" t="s">
        <v>22</v>
      </c>
      <c r="B42" t="s">
        <v>7</v>
      </c>
      <c r="C42" s="11">
        <v>21</v>
      </c>
      <c r="D42" s="1">
        <v>90.3</v>
      </c>
      <c r="E42" t="s">
        <v>136</v>
      </c>
      <c r="F42" s="27" t="s">
        <v>135</v>
      </c>
      <c r="G42" s="27" t="s">
        <v>137</v>
      </c>
      <c r="H42" s="1">
        <v>2021</v>
      </c>
      <c r="I42" s="2" t="s">
        <v>23</v>
      </c>
      <c r="J42" t="s">
        <v>132</v>
      </c>
    </row>
    <row r="43" spans="1:12" x14ac:dyDescent="0.35">
      <c r="A43" t="s">
        <v>26</v>
      </c>
      <c r="B43" t="s">
        <v>1</v>
      </c>
      <c r="C43" s="12">
        <v>8</v>
      </c>
      <c r="D43" s="1">
        <v>44.8</v>
      </c>
      <c r="E43" t="s">
        <v>20</v>
      </c>
      <c r="F43" t="s">
        <v>130</v>
      </c>
      <c r="H43" s="1">
        <v>2022</v>
      </c>
      <c r="I43" s="2" t="s">
        <v>27</v>
      </c>
    </row>
    <row r="44" spans="1:12" x14ac:dyDescent="0.35">
      <c r="A44" t="s">
        <v>28</v>
      </c>
      <c r="B44" t="s">
        <v>1</v>
      </c>
      <c r="C44" s="12">
        <v>10</v>
      </c>
      <c r="D44" s="1">
        <v>57</v>
      </c>
      <c r="E44" t="s">
        <v>20</v>
      </c>
      <c r="F44" t="s">
        <v>130</v>
      </c>
      <c r="H44" s="1">
        <v>2022</v>
      </c>
      <c r="I44" s="2" t="s">
        <v>29</v>
      </c>
    </row>
    <row r="45" spans="1:12" x14ac:dyDescent="0.35">
      <c r="A45" s="27" t="s">
        <v>121</v>
      </c>
      <c r="B45" s="27" t="s">
        <v>7</v>
      </c>
      <c r="C45" s="11">
        <v>20</v>
      </c>
      <c r="D45" s="1">
        <v>86</v>
      </c>
      <c r="E45" t="s">
        <v>4</v>
      </c>
      <c r="F45" s="27" t="s">
        <v>99</v>
      </c>
      <c r="G45" t="s">
        <v>120</v>
      </c>
      <c r="H45" s="1">
        <v>2022</v>
      </c>
      <c r="I45" s="2" t="s">
        <v>21</v>
      </c>
      <c r="J45" s="29" t="s">
        <v>100</v>
      </c>
    </row>
    <row r="46" spans="1:12" x14ac:dyDescent="0.35">
      <c r="A46" t="s">
        <v>24</v>
      </c>
      <c r="B46" t="s">
        <v>1</v>
      </c>
      <c r="C46" s="23">
        <v>9</v>
      </c>
      <c r="D46" s="1">
        <v>42</v>
      </c>
      <c r="E46" t="s">
        <v>18</v>
      </c>
      <c r="G46" t="s">
        <v>131</v>
      </c>
      <c r="H46" s="1">
        <v>2022</v>
      </c>
      <c r="I46" s="2" t="s">
        <v>25</v>
      </c>
      <c r="J46" t="s">
        <v>133</v>
      </c>
    </row>
    <row r="47" spans="1:12" x14ac:dyDescent="0.35">
      <c r="B47" s="7" t="s">
        <v>150</v>
      </c>
      <c r="C47" s="13">
        <f>SUM(C41:C46)</f>
        <v>95</v>
      </c>
      <c r="D47" s="8">
        <f>SUM(D41:D46)</f>
        <v>471.3</v>
      </c>
      <c r="E47" s="8"/>
      <c r="F47" s="8"/>
    </row>
    <row r="49" spans="1:9" x14ac:dyDescent="0.35">
      <c r="I49" s="1"/>
    </row>
    <row r="50" spans="1:9" x14ac:dyDescent="0.35">
      <c r="C50" s="1"/>
      <c r="D50" s="1"/>
      <c r="I50" s="1"/>
    </row>
    <row r="51" spans="1:9" x14ac:dyDescent="0.35">
      <c r="D51" s="22"/>
      <c r="H51" s="1"/>
    </row>
    <row r="52" spans="1:9" x14ac:dyDescent="0.35">
      <c r="A52" s="3" t="s">
        <v>152</v>
      </c>
      <c r="H52" s="1"/>
    </row>
    <row r="53" spans="1:9" x14ac:dyDescent="0.35">
      <c r="A53" t="s">
        <v>16</v>
      </c>
      <c r="B53" t="s">
        <v>17</v>
      </c>
      <c r="C53" s="1">
        <v>6</v>
      </c>
      <c r="D53" s="1">
        <v>27</v>
      </c>
      <c r="E53" t="s">
        <v>9</v>
      </c>
      <c r="F53" t="s">
        <v>12</v>
      </c>
      <c r="G53" t="s">
        <v>10</v>
      </c>
      <c r="H53" s="1">
        <v>2020</v>
      </c>
      <c r="I53" t="s">
        <v>13</v>
      </c>
    </row>
    <row r="54" spans="1:9" x14ac:dyDescent="0.35">
      <c r="A54" t="s">
        <v>14</v>
      </c>
      <c r="B54" t="s">
        <v>7</v>
      </c>
      <c r="C54" s="1">
        <v>7</v>
      </c>
      <c r="D54" s="1">
        <v>30.1</v>
      </c>
      <c r="E54" t="s">
        <v>9</v>
      </c>
      <c r="F54" t="s">
        <v>12</v>
      </c>
      <c r="G54" t="s">
        <v>10</v>
      </c>
      <c r="H54" s="1">
        <v>2020</v>
      </c>
      <c r="I54" s="2" t="s">
        <v>13</v>
      </c>
    </row>
    <row r="55" spans="1:9" x14ac:dyDescent="0.35">
      <c r="A55" t="s">
        <v>15</v>
      </c>
      <c r="B55" t="s">
        <v>7</v>
      </c>
      <c r="C55" s="1">
        <v>5</v>
      </c>
      <c r="D55" s="1">
        <v>23</v>
      </c>
      <c r="E55" t="s">
        <v>9</v>
      </c>
      <c r="F55" t="s">
        <v>12</v>
      </c>
      <c r="G55" t="s">
        <v>10</v>
      </c>
      <c r="H55" s="1">
        <v>2020</v>
      </c>
      <c r="I55" t="s">
        <v>13</v>
      </c>
    </row>
    <row r="56" spans="1:9" x14ac:dyDescent="0.35">
      <c r="B56" s="7" t="s">
        <v>150</v>
      </c>
      <c r="C56" s="13">
        <f>SUM(C53:C55)</f>
        <v>18</v>
      </c>
      <c r="D56" s="8">
        <f>SUM(D53:D55)</f>
        <v>80.099999999999994</v>
      </c>
      <c r="E56" s="8"/>
      <c r="F56" s="8"/>
    </row>
    <row r="58" spans="1:9" x14ac:dyDescent="0.35">
      <c r="A58" s="3" t="s">
        <v>153</v>
      </c>
    </row>
    <row r="59" spans="1:9" x14ac:dyDescent="0.35">
      <c r="A59" t="s">
        <v>31</v>
      </c>
      <c r="B59" t="s">
        <v>1</v>
      </c>
      <c r="C59" s="36">
        <v>4</v>
      </c>
      <c r="D59" s="16">
        <v>19.2</v>
      </c>
      <c r="E59" t="s">
        <v>30</v>
      </c>
      <c r="F59" s="1" t="s">
        <v>12</v>
      </c>
      <c r="H59" s="1">
        <v>2020</v>
      </c>
      <c r="I59" s="2" t="s">
        <v>32</v>
      </c>
    </row>
  </sheetData>
  <hyperlinks>
    <hyperlink ref="I54" r:id="rId1" xr:uid="{BDB672EA-889A-4F5E-A0B8-7C1872F419E9}"/>
    <hyperlink ref="I45" r:id="rId2" xr:uid="{9DB04ED5-FFAA-4951-9EBB-38612FBCFE7B}"/>
    <hyperlink ref="I42" r:id="rId3" xr:uid="{974702AC-F8AD-427C-A596-7ED4B3F82470}"/>
    <hyperlink ref="I46" r:id="rId4" xr:uid="{7A8A39D2-A9AA-4D0F-BDFD-1B197F3C2410}"/>
    <hyperlink ref="I43" r:id="rId5" xr:uid="{4840745E-0E5F-4E09-AED1-6EFEC529A96A}"/>
    <hyperlink ref="I44" r:id="rId6" xr:uid="{99F35BFD-E8E3-42D8-AEF1-E48C5DD7746C}"/>
    <hyperlink ref="I59" r:id="rId7" xr:uid="{A0C76D11-57A3-4BB7-B5F6-2DF5F9F893AC}"/>
    <hyperlink ref="I41" r:id="rId8" xr:uid="{65F20ACF-DB36-4F70-BDEE-856904A9729E}"/>
    <hyperlink ref="I8" r:id="rId9" xr:uid="{90EAEA5D-6924-4109-B5F4-269CD383534E}"/>
    <hyperlink ref="I9" r:id="rId10" xr:uid="{A000F7F4-034D-4270-83AD-73D377FEC8ED}"/>
    <hyperlink ref="I31" r:id="rId11" xr:uid="{39A445B5-7B77-445B-8A7A-7688030128DB}"/>
    <hyperlink ref="I13" r:id="rId12" xr:uid="{CF3E2073-1A80-42FF-AD2F-408167292263}"/>
    <hyperlink ref="I14" r:id="rId13" xr:uid="{F0AE6722-34EB-4567-8596-82B7379D2B84}"/>
    <hyperlink ref="I15" r:id="rId14" xr:uid="{2C2BAB4A-BAFC-4A58-9F1D-E690E3D61480}"/>
    <hyperlink ref="I16" r:id="rId15" xr:uid="{2A7F59DD-2F1F-4A0E-B644-83874B0873F0}"/>
    <hyperlink ref="J41" r:id="rId16" xr:uid="{CA015227-62C3-4C6C-8990-EC9E80861B9D}"/>
    <hyperlink ref="I10" r:id="rId17" xr:uid="{8956F2C5-3F48-42EF-8688-B2283B8AC7AE}"/>
    <hyperlink ref="I30" r:id="rId18" xr:uid="{A62D3D32-D775-4C2C-896B-AE57FAC84C87}"/>
    <hyperlink ref="I27" r:id="rId19" xr:uid="{E55D861C-4F17-4D51-AB4E-CA9F27C69F95}"/>
    <hyperlink ref="I17" r:id="rId20" xr:uid="{A5966E30-FB6C-471A-B731-81350A564FD1}"/>
    <hyperlink ref="I18" r:id="rId21" xr:uid="{74DA7C16-76C5-423F-8DF4-020AE8E5A31D}"/>
    <hyperlink ref="I28" r:id="rId22" xr:uid="{9A130301-FF05-4CFF-8E5D-4ABF9E9DA47A}"/>
    <hyperlink ref="I22" r:id="rId23" xr:uid="{5243C636-9D26-44BB-BC3B-C6E0E7614CBD}"/>
    <hyperlink ref="I24" r:id="rId24" xr:uid="{6F0158BB-0AA1-4318-B314-B9A31F51FE40}"/>
    <hyperlink ref="I7" r:id="rId25" xr:uid="{F190CDC0-E72E-4F31-A13D-0FDEAAD5FE08}"/>
    <hyperlink ref="I11" r:id="rId26" xr:uid="{050243C3-E193-4A2D-8EBF-406AF869A66C}"/>
  </hyperlinks>
  <pageMargins left="0.25" right="0.25" top="0.75" bottom="0.75" header="0.3" footer="0.3"/>
  <pageSetup paperSize="9" orientation="landscape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6C1D1-391B-4C63-8E57-35298F15583B}">
  <dimension ref="A1:P74"/>
  <sheetViews>
    <sheetView workbookViewId="0">
      <selection activeCell="H6" sqref="H6"/>
    </sheetView>
  </sheetViews>
  <sheetFormatPr defaultRowHeight="14.5" x14ac:dyDescent="0.35"/>
  <cols>
    <col min="1" max="1" width="16.08984375" customWidth="1"/>
    <col min="2" max="2" width="20.08984375" customWidth="1"/>
    <col min="4" max="4" width="11.81640625" customWidth="1"/>
    <col min="5" max="5" width="14.7265625" bestFit="1" customWidth="1"/>
    <col min="6" max="6" width="10.1796875" customWidth="1"/>
    <col min="11" max="11" width="14.6328125" style="1" bestFit="1" customWidth="1"/>
    <col min="12" max="12" width="9.90625" style="1" bestFit="1" customWidth="1"/>
  </cols>
  <sheetData>
    <row r="1" spans="1:12" x14ac:dyDescent="0.35">
      <c r="A1" s="17"/>
      <c r="B1" s="17" t="s">
        <v>173</v>
      </c>
      <c r="C1" s="17"/>
    </row>
    <row r="3" spans="1:12" x14ac:dyDescent="0.35">
      <c r="A3" s="32" t="s">
        <v>164</v>
      </c>
      <c r="B3" s="32"/>
      <c r="C3" s="32"/>
      <c r="D3" s="32"/>
      <c r="E3" s="32"/>
      <c r="F3" s="32"/>
      <c r="G3" s="32"/>
      <c r="H3" s="32"/>
      <c r="I3" s="32"/>
      <c r="J3" s="32"/>
    </row>
    <row r="4" spans="1:12" ht="43.5" x14ac:dyDescent="0.35">
      <c r="B4" s="5" t="s">
        <v>160</v>
      </c>
      <c r="C4" s="5" t="s">
        <v>161</v>
      </c>
      <c r="D4" s="5" t="s">
        <v>162</v>
      </c>
      <c r="E4" s="9"/>
    </row>
    <row r="5" spans="1:12" x14ac:dyDescent="0.35">
      <c r="B5" s="1">
        <v>5</v>
      </c>
      <c r="C5" s="1">
        <v>21</v>
      </c>
      <c r="D5" s="1">
        <v>2019</v>
      </c>
      <c r="E5" s="1" t="s">
        <v>158</v>
      </c>
      <c r="J5" s="1"/>
    </row>
    <row r="6" spans="1:12" x14ac:dyDescent="0.35">
      <c r="B6" s="1">
        <v>12</v>
      </c>
      <c r="C6" s="1">
        <v>50.4</v>
      </c>
      <c r="D6" s="1">
        <v>2019</v>
      </c>
      <c r="E6" s="1" t="s">
        <v>158</v>
      </c>
      <c r="J6" s="1"/>
    </row>
    <row r="7" spans="1:12" x14ac:dyDescent="0.35">
      <c r="B7" s="1">
        <v>14</v>
      </c>
      <c r="C7" s="1">
        <v>60</v>
      </c>
      <c r="D7" s="1">
        <v>2019</v>
      </c>
      <c r="E7" s="1" t="s">
        <v>158</v>
      </c>
      <c r="J7" s="1"/>
    </row>
    <row r="8" spans="1:12" x14ac:dyDescent="0.35">
      <c r="B8" s="1">
        <v>18</v>
      </c>
      <c r="C8" s="1">
        <v>81</v>
      </c>
      <c r="D8" s="1">
        <v>2019</v>
      </c>
      <c r="E8" s="1" t="s">
        <v>158</v>
      </c>
      <c r="J8" s="1"/>
    </row>
    <row r="9" spans="1:12" x14ac:dyDescent="0.35">
      <c r="B9" s="1">
        <v>7</v>
      </c>
      <c r="C9" s="1">
        <v>30.1</v>
      </c>
      <c r="D9" s="1">
        <v>2019</v>
      </c>
      <c r="E9" s="1" t="s">
        <v>158</v>
      </c>
      <c r="G9" t="s">
        <v>157</v>
      </c>
      <c r="J9" s="1"/>
      <c r="K9" s="1" t="s">
        <v>74</v>
      </c>
      <c r="L9" s="1" t="s">
        <v>75</v>
      </c>
    </row>
    <row r="10" spans="1:12" x14ac:dyDescent="0.35">
      <c r="A10" s="7" t="s">
        <v>165</v>
      </c>
      <c r="B10" s="8">
        <f>SUM(B5:B9)</f>
        <v>56</v>
      </c>
      <c r="C10" s="8">
        <f>SUM(C5:C9)</f>
        <v>242.5</v>
      </c>
      <c r="D10" s="1"/>
      <c r="E10" s="1"/>
      <c r="G10" t="s">
        <v>73</v>
      </c>
      <c r="K10" s="1">
        <f>698+B10</f>
        <v>754</v>
      </c>
      <c r="L10" s="1">
        <f>2041+C10</f>
        <v>2283.5</v>
      </c>
    </row>
    <row r="11" spans="1:12" x14ac:dyDescent="0.35">
      <c r="B11" s="1"/>
      <c r="C11" s="1"/>
      <c r="D11" s="1"/>
      <c r="E11" s="1"/>
    </row>
    <row r="12" spans="1:12" x14ac:dyDescent="0.35">
      <c r="B12" s="1"/>
      <c r="C12" s="1"/>
      <c r="D12" s="1"/>
      <c r="E12" s="1"/>
    </row>
    <row r="13" spans="1:12" x14ac:dyDescent="0.35">
      <c r="A13" t="str">
        <f>'27.9.2020'!A53</f>
        <v>Marttila, Verhonkulma</v>
      </c>
      <c r="B13" s="1">
        <f>'27.9.2020'!C53</f>
        <v>6</v>
      </c>
      <c r="C13" s="1">
        <f>'27.9.2020'!D53</f>
        <v>27</v>
      </c>
      <c r="D13" s="1">
        <v>2020</v>
      </c>
      <c r="E13" s="1" t="s">
        <v>158</v>
      </c>
    </row>
    <row r="14" spans="1:12" x14ac:dyDescent="0.35">
      <c r="A14" t="str">
        <f>'27.9.2020'!A54</f>
        <v>Maalahti, Långmossan</v>
      </c>
      <c r="B14" s="1">
        <f>'27.9.2020'!C54</f>
        <v>7</v>
      </c>
      <c r="C14" s="1">
        <f>'27.9.2020'!D54</f>
        <v>30.1</v>
      </c>
      <c r="D14" s="1">
        <v>2020</v>
      </c>
      <c r="E14" s="1" t="s">
        <v>158</v>
      </c>
    </row>
    <row r="15" spans="1:12" x14ac:dyDescent="0.35">
      <c r="A15" t="str">
        <f>'27.9.2020'!A55</f>
        <v>Maalahti, Ribäcken</v>
      </c>
      <c r="B15" s="1">
        <f>'27.9.2020'!C55</f>
        <v>5</v>
      </c>
      <c r="C15" s="1">
        <f>'27.9.2020'!D55</f>
        <v>23</v>
      </c>
      <c r="D15" s="1">
        <v>2020</v>
      </c>
      <c r="E15" s="1" t="s">
        <v>158</v>
      </c>
    </row>
    <row r="16" spans="1:12" x14ac:dyDescent="0.35">
      <c r="A16" t="str">
        <f>'27.9.2020'!A7</f>
        <v>Pyhäjoki, Paltusmäki</v>
      </c>
      <c r="B16" s="1">
        <f>'27.9.2020'!C7</f>
        <v>5</v>
      </c>
      <c r="C16" s="1">
        <f>'27.9.2020'!D7</f>
        <v>21.5</v>
      </c>
      <c r="D16" s="1">
        <v>2020</v>
      </c>
      <c r="E16" s="1"/>
    </row>
    <row r="17" spans="1:7" x14ac:dyDescent="0.35">
      <c r="A17" t="str">
        <f>'27.9.2020'!A8</f>
        <v>Teuva ja Kurikka, Saunamaa</v>
      </c>
      <c r="B17" s="1">
        <f>'27.9.2020'!C8</f>
        <v>8</v>
      </c>
      <c r="C17" s="1">
        <f>'27.9.2020'!D8</f>
        <v>33.6</v>
      </c>
      <c r="D17" s="1">
        <v>2020</v>
      </c>
      <c r="E17" s="1"/>
    </row>
    <row r="18" spans="1:7" x14ac:dyDescent="0.35">
      <c r="A18" t="str">
        <f>'27.9.2020'!A9</f>
        <v>Kauhajoki, Suolakangas</v>
      </c>
      <c r="B18" s="1">
        <f>'27.9.2020'!C9</f>
        <v>9</v>
      </c>
      <c r="C18" s="1">
        <f>'27.9.2020'!D9</f>
        <v>37.800000000000004</v>
      </c>
      <c r="D18" s="1">
        <v>2020</v>
      </c>
      <c r="E18" s="1"/>
    </row>
    <row r="19" spans="1:7" x14ac:dyDescent="0.35">
      <c r="A19" t="str">
        <f>'27.9.2020'!A10</f>
        <v>Kajaani ja Pyhäntä, Piiparinmäki, vaihe 1</v>
      </c>
      <c r="B19" s="1">
        <f>'27.9.2020'!C10</f>
        <v>13</v>
      </c>
      <c r="C19" s="1">
        <f>'27.9.2020'!D10</f>
        <v>54.6</v>
      </c>
      <c r="D19" s="1">
        <v>2020</v>
      </c>
      <c r="E19" s="1"/>
    </row>
    <row r="20" spans="1:7" x14ac:dyDescent="0.35">
      <c r="A20" s="7" t="s">
        <v>166</v>
      </c>
      <c r="B20" s="8">
        <f>SUM(B13:B19)</f>
        <v>53</v>
      </c>
      <c r="C20" s="8">
        <f>SUM(C13:C19)</f>
        <v>227.6</v>
      </c>
      <c r="D20" s="1"/>
      <c r="E20" s="1"/>
      <c r="G20" s="27"/>
    </row>
    <row r="21" spans="1:7" x14ac:dyDescent="0.35">
      <c r="B21" s="1"/>
      <c r="C21" s="1"/>
      <c r="D21" s="1"/>
      <c r="E21" s="1"/>
      <c r="G21" s="27"/>
    </row>
    <row r="22" spans="1:7" x14ac:dyDescent="0.35">
      <c r="G22" s="27"/>
    </row>
    <row r="23" spans="1:7" x14ac:dyDescent="0.35">
      <c r="A23" t="str">
        <f>'27.9.2020'!A11</f>
        <v>Kajaani ja Pyhäntä, Piiparinmäki, vaihe 2</v>
      </c>
      <c r="B23" s="1">
        <f>'27.9.2020'!C11</f>
        <v>28</v>
      </c>
      <c r="C23" s="1">
        <f>'27.9.2020'!D11</f>
        <v>156.80000000000001</v>
      </c>
      <c r="D23" s="1">
        <v>2021</v>
      </c>
      <c r="E23" s="15" t="s">
        <v>107</v>
      </c>
      <c r="G23" s="27"/>
    </row>
    <row r="24" spans="1:7" x14ac:dyDescent="0.35">
      <c r="A24" t="str">
        <f>'27.9.2020'!A12</f>
        <v>Humppila ja Urjala, Voimamylly</v>
      </c>
      <c r="B24" s="1">
        <f>'27.9.2020'!C12</f>
        <v>6</v>
      </c>
      <c r="C24" s="1">
        <f>'27.9.2020'!D12</f>
        <v>30</v>
      </c>
      <c r="D24" s="1">
        <v>2021</v>
      </c>
      <c r="E24" s="1"/>
    </row>
    <row r="25" spans="1:7" x14ac:dyDescent="0.35">
      <c r="A25" t="str">
        <f>'27.9.2020'!A13</f>
        <v>Pyhäjoki, Oltava</v>
      </c>
      <c r="B25" s="1">
        <f>'27.9.2020'!C13</f>
        <v>19</v>
      </c>
      <c r="C25" s="1">
        <f>'27.9.2020'!D13</f>
        <v>91</v>
      </c>
      <c r="D25" s="1">
        <v>2021</v>
      </c>
      <c r="E25" s="1"/>
    </row>
    <row r="26" spans="1:7" x14ac:dyDescent="0.35">
      <c r="A26" t="str">
        <f>'27.9.2020'!A14</f>
        <v>Uusikaarlepyy, Kröpuln</v>
      </c>
      <c r="B26" s="1">
        <f>'27.9.2020'!C14</f>
        <v>7</v>
      </c>
      <c r="C26" s="1">
        <f>'27.9.2020'!D14</f>
        <v>30.099999999999998</v>
      </c>
      <c r="D26" s="1">
        <v>2021</v>
      </c>
      <c r="E26" s="1"/>
    </row>
    <row r="27" spans="1:7" x14ac:dyDescent="0.35">
      <c r="A27" t="str">
        <f>'27.9.2020'!A15</f>
        <v>Vöyri, Storbacken</v>
      </c>
      <c r="B27" s="1">
        <f>'27.9.2020'!C15</f>
        <v>7</v>
      </c>
      <c r="C27" s="1">
        <f>'27.9.2020'!D15</f>
        <v>30.099999999999998</v>
      </c>
      <c r="D27" s="1">
        <v>2021</v>
      </c>
      <c r="E27" s="1"/>
    </row>
    <row r="28" spans="1:7" x14ac:dyDescent="0.35">
      <c r="A28" t="str">
        <f>'27.9.2020'!A16</f>
        <v>Pyhäjoki, Polusjärvi</v>
      </c>
      <c r="B28" s="1">
        <f>'27.9.2020'!C16</f>
        <v>10</v>
      </c>
      <c r="C28" s="1">
        <f>'27.9.2020'!D16</f>
        <v>43</v>
      </c>
      <c r="D28" s="1">
        <v>2021</v>
      </c>
      <c r="E28" s="1"/>
    </row>
    <row r="29" spans="1:7" x14ac:dyDescent="0.35">
      <c r="A29" t="str">
        <f>'27.9.2020'!A17</f>
        <v>Karstula, Korkeakangas</v>
      </c>
      <c r="B29" s="1">
        <f>'27.9.2020'!C17</f>
        <v>9</v>
      </c>
      <c r="C29" s="1">
        <f>'27.9.2020'!D17</f>
        <v>43.199999999999996</v>
      </c>
      <c r="D29" s="1">
        <v>2021</v>
      </c>
      <c r="E29" s="1"/>
    </row>
    <row r="30" spans="1:7" x14ac:dyDescent="0.35">
      <c r="A30" t="str">
        <f>'27.9.2020'!A18</f>
        <v>Vaala, Metsälamminkangas</v>
      </c>
      <c r="B30" s="1">
        <f>'27.9.2020'!C18</f>
        <v>24</v>
      </c>
      <c r="C30" s="1">
        <f>'27.9.2020'!D18</f>
        <v>132</v>
      </c>
      <c r="D30" s="1">
        <v>2021</v>
      </c>
      <c r="E30" s="1"/>
    </row>
    <row r="31" spans="1:7" x14ac:dyDescent="0.35">
      <c r="A31" t="str">
        <f>'27.9.2020'!A19</f>
        <v>Pihtipudas, Ilosjoki</v>
      </c>
      <c r="B31" s="1">
        <f>'27.9.2020'!C19</f>
        <v>7</v>
      </c>
      <c r="C31" s="1">
        <f>'27.9.2020'!D19</f>
        <v>29.4</v>
      </c>
      <c r="D31" s="1">
        <v>2021</v>
      </c>
      <c r="E31" s="1"/>
    </row>
    <row r="32" spans="1:7" x14ac:dyDescent="0.35">
      <c r="A32" t="str">
        <f>'27.9.2020'!A20</f>
        <v>Sievi, Jakoistenkallio</v>
      </c>
      <c r="B32" s="1">
        <f>'27.9.2020'!C20</f>
        <v>7</v>
      </c>
      <c r="C32" s="1">
        <f>'27.9.2020'!D20</f>
        <v>29.4</v>
      </c>
      <c r="D32" s="1">
        <v>2021</v>
      </c>
      <c r="E32" s="1"/>
    </row>
    <row r="33" spans="1:7" x14ac:dyDescent="0.35">
      <c r="A33" t="str">
        <f>'27.9.2020'!A21</f>
        <v>Haapajärvi, Välikangas</v>
      </c>
      <c r="B33" s="1">
        <f>'27.9.2020'!C21</f>
        <v>24</v>
      </c>
      <c r="C33" s="1">
        <f>'27.9.2020'!D21</f>
        <v>100.8</v>
      </c>
      <c r="D33" s="1">
        <v>2021</v>
      </c>
      <c r="E33" s="1"/>
    </row>
    <row r="34" spans="1:7" x14ac:dyDescent="0.35">
      <c r="A34" t="str">
        <f>'27.9.2020'!A22</f>
        <v>Soini, Konttisuo</v>
      </c>
      <c r="B34" s="1">
        <f>'27.9.2020'!C22</f>
        <v>7</v>
      </c>
      <c r="C34" s="1">
        <f>'27.9.2020'!D22</f>
        <v>29.96</v>
      </c>
      <c r="D34" s="1">
        <v>2021</v>
      </c>
      <c r="E34" s="1"/>
    </row>
    <row r="35" spans="1:7" x14ac:dyDescent="0.35">
      <c r="A35" t="str">
        <f>'27.9.2020'!A23</f>
        <v>Eckerö, Långnabba (I &amp; II)</v>
      </c>
      <c r="B35" s="1">
        <f>'27.9.2020'!C23</f>
        <v>10</v>
      </c>
      <c r="C35" s="1">
        <f>'27.9.2020'!D23</f>
        <v>43</v>
      </c>
      <c r="D35" s="1">
        <v>2021</v>
      </c>
      <c r="E35" s="1"/>
    </row>
    <row r="36" spans="1:7" x14ac:dyDescent="0.35">
      <c r="A36" t="str">
        <f>'27.9.2020'!A24</f>
        <v>Ypäjä ja Humppila, Tyrinselkä II</v>
      </c>
      <c r="B36" s="1">
        <f>'27.9.2020'!C24</f>
        <v>4</v>
      </c>
      <c r="C36" s="1">
        <f>'27.9.2020'!D24</f>
        <v>17.100000000000001</v>
      </c>
      <c r="D36" s="1">
        <v>2021</v>
      </c>
      <c r="E36" s="1"/>
    </row>
    <row r="37" spans="1:7" x14ac:dyDescent="0.35">
      <c r="A37" s="7" t="s">
        <v>167</v>
      </c>
      <c r="B37" s="8">
        <f>SUM(B23:B36)</f>
        <v>169</v>
      </c>
      <c r="C37" s="8">
        <f>SUM(C23:C36)</f>
        <v>805.86</v>
      </c>
      <c r="D37" s="1"/>
      <c r="E37" s="1"/>
    </row>
    <row r="38" spans="1:7" x14ac:dyDescent="0.35">
      <c r="B38" s="1"/>
      <c r="C38" s="1"/>
      <c r="D38" s="1"/>
      <c r="E38" s="1"/>
    </row>
    <row r="40" spans="1:7" x14ac:dyDescent="0.35">
      <c r="A40" t="str">
        <f>'27.9.2020'!A25</f>
        <v>Kalajoki, Juurakko</v>
      </c>
      <c r="B40" s="1">
        <f>'27.9.2020'!C25</f>
        <v>7</v>
      </c>
      <c r="C40" s="1">
        <f>'27.9.2020'!D25</f>
        <v>39.9</v>
      </c>
      <c r="D40" s="1">
        <v>2022</v>
      </c>
      <c r="E40" s="1"/>
    </row>
    <row r="41" spans="1:7" x14ac:dyDescent="0.35">
      <c r="A41" t="str">
        <f>'27.9.2020'!A26</f>
        <v>Kurikka, Rasakangas</v>
      </c>
      <c r="B41" s="1">
        <f>'27.9.2020'!C26</f>
        <v>8</v>
      </c>
      <c r="C41" s="1">
        <f>'27.9.2020'!D26</f>
        <v>40</v>
      </c>
      <c r="D41" s="1">
        <v>2022</v>
      </c>
      <c r="E41" s="15" t="s">
        <v>107</v>
      </c>
    </row>
    <row r="42" spans="1:7" x14ac:dyDescent="0.35">
      <c r="A42" t="str">
        <f>'27.9.2020'!A27</f>
        <v>Teuva, Paskoonharju</v>
      </c>
      <c r="B42" s="1">
        <f>'27.9.2020'!C27</f>
        <v>21</v>
      </c>
      <c r="C42" s="1">
        <f>'27.9.2020'!D27</f>
        <v>117.6</v>
      </c>
      <c r="D42" s="1">
        <v>2022</v>
      </c>
      <c r="E42" s="1"/>
      <c r="G42" s="1"/>
    </row>
    <row r="43" spans="1:7" x14ac:dyDescent="0.35">
      <c r="A43" t="str">
        <f>'27.9.2020'!A28</f>
        <v>Pyhäjoki, Karhunnevankangas</v>
      </c>
      <c r="B43" s="1">
        <f>'27.9.2020'!C28</f>
        <v>33</v>
      </c>
      <c r="C43" s="1">
        <f>'27.9.2020'!D28</f>
        <v>188.1</v>
      </c>
      <c r="D43" s="1">
        <v>2022</v>
      </c>
      <c r="E43" s="1"/>
      <c r="G43" s="1"/>
    </row>
    <row r="44" spans="1:7" x14ac:dyDescent="0.35">
      <c r="A44" t="str">
        <f>'27.9.2020'!A29</f>
        <v>Perho, Kyyjärvi, Alajoki-Peuralinna</v>
      </c>
      <c r="B44" s="1">
        <f>'27.9.2020'!C29</f>
        <v>14</v>
      </c>
      <c r="C44" s="1">
        <f>'27.9.2020'!D29</f>
        <v>84</v>
      </c>
      <c r="D44" s="1">
        <v>2022</v>
      </c>
      <c r="E44" s="1"/>
      <c r="G44" s="1"/>
    </row>
    <row r="45" spans="1:7" x14ac:dyDescent="0.35">
      <c r="A45" s="7" t="s">
        <v>168</v>
      </c>
      <c r="B45" s="8">
        <f>SUM(B40:B44)</f>
        <v>83</v>
      </c>
      <c r="C45" s="8">
        <f>SUM(C40:C44)</f>
        <v>469.6</v>
      </c>
      <c r="G45" s="1"/>
    </row>
    <row r="46" spans="1:7" x14ac:dyDescent="0.35">
      <c r="B46" s="1"/>
      <c r="C46" s="1"/>
      <c r="G46" s="1"/>
    </row>
    <row r="47" spans="1:7" x14ac:dyDescent="0.35">
      <c r="B47" s="1">
        <f>'27.9.2020'!C30</f>
        <v>55</v>
      </c>
      <c r="C47" s="1">
        <f>'27.9.2020'!D30</f>
        <v>250</v>
      </c>
      <c r="D47" s="1">
        <v>2023</v>
      </c>
      <c r="G47" s="1"/>
    </row>
    <row r="48" spans="1:7" x14ac:dyDescent="0.35">
      <c r="A48" s="7" t="s">
        <v>169</v>
      </c>
      <c r="B48" s="8">
        <f>SUM(B47)</f>
        <v>55</v>
      </c>
      <c r="C48" s="8">
        <f>SUM(C47)</f>
        <v>250</v>
      </c>
      <c r="G48" s="1"/>
    </row>
    <row r="49" spans="1:16" x14ac:dyDescent="0.35">
      <c r="B49" s="1"/>
      <c r="C49" s="1"/>
      <c r="F49" s="1"/>
      <c r="G49" s="1"/>
    </row>
    <row r="50" spans="1:16" x14ac:dyDescent="0.35">
      <c r="A50" s="33" t="s">
        <v>163</v>
      </c>
      <c r="B50" s="34"/>
      <c r="C50" s="32"/>
      <c r="D50" s="32"/>
      <c r="E50" s="32"/>
      <c r="F50" s="34"/>
      <c r="G50" s="32"/>
      <c r="H50" s="32"/>
      <c r="J50" s="1"/>
      <c r="L50"/>
    </row>
    <row r="51" spans="1:16" ht="43.5" x14ac:dyDescent="0.35">
      <c r="B51" s="5" t="s">
        <v>160</v>
      </c>
      <c r="C51" s="5" t="s">
        <v>161</v>
      </c>
      <c r="D51" s="5" t="s">
        <v>162</v>
      </c>
      <c r="E51" s="9"/>
    </row>
    <row r="52" spans="1:16" x14ac:dyDescent="0.35">
      <c r="A52" s="22" t="str">
        <f>'27.9.2020'!A59</f>
        <v>Liminka, Hirvineva</v>
      </c>
      <c r="B52" s="16">
        <f>'27.9.2020'!C59</f>
        <v>4</v>
      </c>
      <c r="C52" s="16">
        <f>'27.9.2020'!D59</f>
        <v>19.2</v>
      </c>
      <c r="D52" s="8">
        <v>2020</v>
      </c>
      <c r="E52" s="1" t="s">
        <v>158</v>
      </c>
    </row>
    <row r="53" spans="1:16" x14ac:dyDescent="0.35">
      <c r="B53" s="6"/>
      <c r="C53" s="1"/>
      <c r="D53" s="1"/>
    </row>
    <row r="54" spans="1:16" x14ac:dyDescent="0.35">
      <c r="B54" s="6"/>
      <c r="C54" s="1"/>
      <c r="D54" s="1"/>
    </row>
    <row r="55" spans="1:16" x14ac:dyDescent="0.35">
      <c r="A55" t="str">
        <f>'27.9.2020'!A41</f>
        <v>Simo Leipiö III (Sarvisuo)</v>
      </c>
      <c r="B55" s="6">
        <f>'27.9.2020'!C41</f>
        <v>27</v>
      </c>
      <c r="C55" s="6">
        <f>'27.9.2020'!D41</f>
        <v>151.19999999999999</v>
      </c>
      <c r="D55" s="1">
        <v>2021</v>
      </c>
    </row>
    <row r="56" spans="1:16" x14ac:dyDescent="0.35">
      <c r="A56" t="str">
        <f>'27.9.2020'!A42</f>
        <v>Närpiö, Kalax</v>
      </c>
      <c r="B56" s="6">
        <f>'27.9.2020'!C42</f>
        <v>21</v>
      </c>
      <c r="C56" s="6">
        <f>'27.9.2020'!D42</f>
        <v>90.3</v>
      </c>
      <c r="D56" s="1">
        <v>2021</v>
      </c>
    </row>
    <row r="57" spans="1:16" x14ac:dyDescent="0.35">
      <c r="A57" s="7" t="s">
        <v>170</v>
      </c>
      <c r="B57" s="16">
        <f>SUM(B55:B56)</f>
        <v>48</v>
      </c>
      <c r="C57" s="16">
        <f>SUM(C55:C56)</f>
        <v>241.5</v>
      </c>
      <c r="D57" s="1"/>
    </row>
    <row r="58" spans="1:16" x14ac:dyDescent="0.35">
      <c r="B58" s="6"/>
      <c r="C58" s="1"/>
      <c r="D58" s="1"/>
    </row>
    <row r="59" spans="1:16" x14ac:dyDescent="0.35">
      <c r="A59" t="str">
        <f>'27.9.2020'!A43</f>
        <v>Haapavesi, Hankilanneva</v>
      </c>
      <c r="B59" s="6">
        <f>'27.9.2020'!C43</f>
        <v>8</v>
      </c>
      <c r="C59" s="6">
        <f>'27.9.2020'!D43</f>
        <v>44.8</v>
      </c>
      <c r="D59" s="1">
        <v>2022</v>
      </c>
      <c r="P59" s="1"/>
    </row>
    <row r="60" spans="1:16" x14ac:dyDescent="0.35">
      <c r="A60" t="str">
        <f>'27.9.2020'!A44</f>
        <v>Pyhäjoki, Parhalahti</v>
      </c>
      <c r="B60" s="6">
        <f>'27.9.2020'!C44</f>
        <v>10</v>
      </c>
      <c r="C60" s="6">
        <f>'27.9.2020'!D44</f>
        <v>57</v>
      </c>
      <c r="D60" s="1">
        <v>2022</v>
      </c>
      <c r="P60" s="1"/>
    </row>
    <row r="61" spans="1:16" x14ac:dyDescent="0.35">
      <c r="A61" t="str">
        <f>'27.9.2020'!A45</f>
        <v>Kristiinankaupunki, Lakiakangas III</v>
      </c>
      <c r="B61" s="6">
        <f>'27.9.2020'!C45</f>
        <v>20</v>
      </c>
      <c r="C61" s="6">
        <f>'27.9.2020'!D45</f>
        <v>86</v>
      </c>
      <c r="D61" s="1">
        <v>2022</v>
      </c>
      <c r="P61" s="1"/>
    </row>
    <row r="62" spans="1:16" x14ac:dyDescent="0.35">
      <c r="A62" t="str">
        <f>'27.9.2020'!A46</f>
        <v>Siikalatva (Kestilä), Kokkoneva</v>
      </c>
      <c r="B62" s="6">
        <f>'27.9.2020'!C46</f>
        <v>9</v>
      </c>
      <c r="C62" s="6">
        <f>'27.9.2020'!D46</f>
        <v>42</v>
      </c>
      <c r="D62" s="1">
        <v>2022</v>
      </c>
    </row>
    <row r="63" spans="1:16" x14ac:dyDescent="0.35">
      <c r="A63" s="7" t="s">
        <v>171</v>
      </c>
      <c r="B63" s="8">
        <f>SUM(B59:B62)</f>
        <v>47</v>
      </c>
      <c r="C63" s="8">
        <f>SUM(C59:C62)</f>
        <v>229.8</v>
      </c>
      <c r="D63" s="1"/>
    </row>
    <row r="67" spans="1:14" x14ac:dyDescent="0.35">
      <c r="A67" s="17" t="s">
        <v>159</v>
      </c>
      <c r="B67" s="17"/>
      <c r="C67" s="17"/>
      <c r="D67" s="17"/>
      <c r="E67" s="17"/>
      <c r="F67" s="17"/>
      <c r="G67" s="17"/>
      <c r="H67" s="17"/>
      <c r="I67" s="17"/>
      <c r="J67" s="17"/>
      <c r="K67" s="35"/>
      <c r="L67" s="35"/>
      <c r="M67" s="17"/>
      <c r="N67" s="17"/>
    </row>
    <row r="69" spans="1:14" ht="43.5" x14ac:dyDescent="0.35">
      <c r="A69" s="5" t="s">
        <v>162</v>
      </c>
      <c r="B69" s="5" t="s">
        <v>160</v>
      </c>
      <c r="C69" s="5" t="s">
        <v>161</v>
      </c>
      <c r="E69" s="9"/>
    </row>
    <row r="70" spans="1:14" x14ac:dyDescent="0.35">
      <c r="A70" s="1">
        <v>2020</v>
      </c>
      <c r="B70" s="1">
        <f>B20+B52</f>
        <v>57</v>
      </c>
      <c r="C70" s="1">
        <f>C20+C52</f>
        <v>246.79999999999998</v>
      </c>
    </row>
    <row r="71" spans="1:14" x14ac:dyDescent="0.35">
      <c r="A71" s="1">
        <v>2021</v>
      </c>
      <c r="B71" s="1">
        <f>B37+B57</f>
        <v>217</v>
      </c>
      <c r="C71" s="1">
        <f>C37+C57</f>
        <v>1047.3600000000001</v>
      </c>
    </row>
    <row r="72" spans="1:14" x14ac:dyDescent="0.35">
      <c r="A72" s="1">
        <v>2022</v>
      </c>
      <c r="B72" s="1">
        <f>B45+B63</f>
        <v>130</v>
      </c>
      <c r="C72" s="1">
        <f>C45+C63</f>
        <v>699.40000000000009</v>
      </c>
    </row>
    <row r="73" spans="1:14" x14ac:dyDescent="0.35">
      <c r="A73" s="1">
        <v>2023</v>
      </c>
      <c r="B73" s="1">
        <f>B48</f>
        <v>55</v>
      </c>
      <c r="C73" s="1">
        <f>C48</f>
        <v>250</v>
      </c>
    </row>
    <row r="74" spans="1:14" x14ac:dyDescent="0.35">
      <c r="A74" s="18" t="s">
        <v>172</v>
      </c>
      <c r="B74" s="19">
        <f>SUM(B70:B73)</f>
        <v>459</v>
      </c>
      <c r="C74" s="19">
        <f>SUM(C70:C73)</f>
        <v>2243.5600000000004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94B53-4B19-48F6-8C17-2921455EEAB3}">
  <dimension ref="A1:P53"/>
  <sheetViews>
    <sheetView tabSelected="1" topLeftCell="A4" workbookViewId="0">
      <selection activeCell="A24" sqref="A24"/>
    </sheetView>
  </sheetViews>
  <sheetFormatPr defaultRowHeight="14.5" x14ac:dyDescent="0.35"/>
  <cols>
    <col min="1" max="1" width="37" customWidth="1"/>
    <col min="2" max="2" width="23.453125" customWidth="1"/>
    <col min="3" max="3" width="13.1796875" customWidth="1"/>
    <col min="4" max="5" width="15.81640625" customWidth="1"/>
    <col min="6" max="7" width="22.1796875" customWidth="1"/>
    <col min="9" max="9" width="17.08984375" bestFit="1" customWidth="1"/>
    <col min="10" max="10" width="11.54296875" customWidth="1"/>
    <col min="11" max="11" width="14.7265625" customWidth="1"/>
    <col min="12" max="12" width="15" customWidth="1"/>
    <col min="13" max="13" width="17.54296875" customWidth="1"/>
  </cols>
  <sheetData>
    <row r="1" spans="1:13" x14ac:dyDescent="0.35">
      <c r="A1" s="14" t="s">
        <v>181</v>
      </c>
      <c r="B1" s="14"/>
      <c r="C1" s="17"/>
      <c r="D1" s="17"/>
      <c r="E1" s="17"/>
    </row>
    <row r="3" spans="1:13" x14ac:dyDescent="0.35">
      <c r="A3" s="14" t="s">
        <v>174</v>
      </c>
      <c r="B3" s="14"/>
      <c r="C3" s="14"/>
      <c r="D3" s="17"/>
      <c r="E3" s="17"/>
      <c r="F3" s="17"/>
      <c r="G3" s="17"/>
      <c r="H3" s="17"/>
      <c r="I3" s="17"/>
      <c r="J3" s="17"/>
      <c r="K3" s="17"/>
      <c r="L3" s="17"/>
    </row>
    <row r="5" spans="1:13" ht="29" x14ac:dyDescent="0.35">
      <c r="B5" s="4" t="s">
        <v>140</v>
      </c>
      <c r="C5" s="5" t="s">
        <v>175</v>
      </c>
      <c r="D5" s="5" t="s">
        <v>161</v>
      </c>
      <c r="E5" s="5" t="s">
        <v>184</v>
      </c>
    </row>
    <row r="6" spans="1:13" ht="29" x14ac:dyDescent="0.35">
      <c r="A6" t="str">
        <f>'27.9.2020'!A59</f>
        <v>Liminka, Hirvineva</v>
      </c>
      <c r="B6" t="str">
        <f>'27.9.2020'!B59</f>
        <v>Pohjois-Pohjanmaa</v>
      </c>
      <c r="C6" s="1">
        <f>'27.9.2020'!C59</f>
        <v>4</v>
      </c>
      <c r="D6" s="1">
        <f>'27.9.2020'!D59</f>
        <v>19.2</v>
      </c>
      <c r="E6" s="1">
        <f>'27.9.2020'!H59</f>
        <v>2020</v>
      </c>
      <c r="F6" t="s">
        <v>158</v>
      </c>
      <c r="I6" s="4" t="s">
        <v>140</v>
      </c>
      <c r="J6" s="5" t="s">
        <v>175</v>
      </c>
      <c r="K6" s="5" t="s">
        <v>161</v>
      </c>
      <c r="L6" s="4" t="s">
        <v>176</v>
      </c>
      <c r="M6" s="4" t="s">
        <v>177</v>
      </c>
    </row>
    <row r="7" spans="1:13" x14ac:dyDescent="0.35">
      <c r="A7" t="str">
        <f>'27.9.2020'!A43</f>
        <v>Haapavesi, Hankilanneva</v>
      </c>
      <c r="B7" t="str">
        <f>'27.9.2020'!B43</f>
        <v>Pohjois-Pohjanmaa</v>
      </c>
      <c r="C7" s="1">
        <f>'27.9.2020'!C43</f>
        <v>8</v>
      </c>
      <c r="D7" s="1">
        <f>'27.9.2020'!D43</f>
        <v>44.8</v>
      </c>
      <c r="E7" s="1">
        <f>'27.9.2020'!H43</f>
        <v>2022</v>
      </c>
      <c r="I7" t="s">
        <v>1</v>
      </c>
      <c r="J7" s="1">
        <f>C6+C7+C8+C11</f>
        <v>31</v>
      </c>
      <c r="K7" s="1">
        <f>D6+D7+D8+D11</f>
        <v>163</v>
      </c>
      <c r="L7" s="11">
        <f>J7/J10*100</f>
        <v>31.313131313131315</v>
      </c>
      <c r="M7" s="11">
        <f>K7/K10*100</f>
        <v>33.231396534148828</v>
      </c>
    </row>
    <row r="8" spans="1:13" x14ac:dyDescent="0.35">
      <c r="A8" t="str">
        <f>'27.9.2020'!A44</f>
        <v>Pyhäjoki, Parhalahti</v>
      </c>
      <c r="B8" t="str">
        <f>'27.9.2020'!B44</f>
        <v>Pohjois-Pohjanmaa</v>
      </c>
      <c r="C8" s="1">
        <f>'27.9.2020'!C44</f>
        <v>10</v>
      </c>
      <c r="D8" s="1">
        <f>'27.9.2020'!D44</f>
        <v>57</v>
      </c>
      <c r="E8" s="1">
        <f>'27.9.2020'!H44</f>
        <v>2022</v>
      </c>
      <c r="I8" t="s">
        <v>7</v>
      </c>
      <c r="J8" s="1">
        <f>C9+C10</f>
        <v>41</v>
      </c>
      <c r="K8" s="1">
        <f>D9+D10</f>
        <v>176.3</v>
      </c>
      <c r="L8" s="11">
        <f>J8/J10*100</f>
        <v>41.414141414141412</v>
      </c>
      <c r="M8" s="11">
        <f>K8/K10*100</f>
        <v>35.942915392456683</v>
      </c>
    </row>
    <row r="9" spans="1:13" x14ac:dyDescent="0.35">
      <c r="A9" t="str">
        <f>'27.9.2020'!A42</f>
        <v>Närpiö, Kalax</v>
      </c>
      <c r="B9" t="str">
        <f>'27.9.2020'!B42</f>
        <v>Pohjanmaa</v>
      </c>
      <c r="C9" s="1">
        <f>'27.9.2020'!C42</f>
        <v>21</v>
      </c>
      <c r="D9" s="1">
        <f>'27.9.2020'!D42</f>
        <v>90.3</v>
      </c>
      <c r="E9" s="1">
        <f>'27.9.2020'!H42</f>
        <v>2021</v>
      </c>
      <c r="I9" t="s">
        <v>34</v>
      </c>
      <c r="J9" s="1">
        <f>C12</f>
        <v>27</v>
      </c>
      <c r="K9" s="1">
        <f>D12</f>
        <v>151.19999999999999</v>
      </c>
      <c r="L9" s="11">
        <f>J9/J10*100</f>
        <v>27.27272727272727</v>
      </c>
      <c r="M9" s="11">
        <f>K9/K10*100</f>
        <v>30.825688073394492</v>
      </c>
    </row>
    <row r="10" spans="1:13" x14ac:dyDescent="0.35">
      <c r="A10" t="str">
        <f>'27.9.2020'!A45</f>
        <v>Kristiinankaupunki, Lakiakangas III</v>
      </c>
      <c r="B10" t="str">
        <f>'27.9.2020'!B45</f>
        <v>Pohjanmaa</v>
      </c>
      <c r="C10" s="1">
        <f>'27.9.2020'!C45</f>
        <v>20</v>
      </c>
      <c r="D10" s="1">
        <f>'27.9.2020'!D45</f>
        <v>86</v>
      </c>
      <c r="E10" s="1">
        <f>'27.9.2020'!H45</f>
        <v>2022</v>
      </c>
      <c r="I10" t="s">
        <v>37</v>
      </c>
      <c r="J10" s="1">
        <f>SUM(J7:J9)</f>
        <v>99</v>
      </c>
      <c r="K10" s="1">
        <f>SUM(K7:K9)</f>
        <v>490.5</v>
      </c>
      <c r="L10" s="1">
        <f>SUM(L7:L9)</f>
        <v>99.999999999999986</v>
      </c>
      <c r="M10" s="1">
        <f>SUM(M7:M9)</f>
        <v>100</v>
      </c>
    </row>
    <row r="11" spans="1:13" x14ac:dyDescent="0.35">
      <c r="A11" t="str">
        <f>'27.9.2020'!A46</f>
        <v>Siikalatva (Kestilä), Kokkoneva</v>
      </c>
      <c r="B11" t="str">
        <f>'27.9.2020'!B46</f>
        <v>Pohjois-Pohjanmaa</v>
      </c>
      <c r="C11" s="1">
        <f>'27.9.2020'!C46</f>
        <v>9</v>
      </c>
      <c r="D11" s="1">
        <f>'27.9.2020'!D46</f>
        <v>42</v>
      </c>
      <c r="E11" s="1">
        <f>'27.9.2020'!H46</f>
        <v>2022</v>
      </c>
    </row>
    <row r="12" spans="1:13" x14ac:dyDescent="0.35">
      <c r="A12" t="str">
        <f>'27.9.2020'!A41</f>
        <v>Simo Leipiö III (Sarvisuo)</v>
      </c>
      <c r="B12" t="str">
        <f>'27.9.2020'!B41</f>
        <v>Lappi</v>
      </c>
      <c r="C12" s="1">
        <f>'27.9.2020'!C41</f>
        <v>27</v>
      </c>
      <c r="D12" s="1">
        <f>'27.9.2020'!D41</f>
        <v>151.19999999999999</v>
      </c>
      <c r="E12" s="1">
        <f>'27.9.2020'!H41</f>
        <v>2021</v>
      </c>
    </row>
    <row r="13" spans="1:13" x14ac:dyDescent="0.35">
      <c r="B13" s="7" t="s">
        <v>37</v>
      </c>
      <c r="C13" s="8">
        <f>SUM(C6:C12)</f>
        <v>99</v>
      </c>
      <c r="D13" s="8">
        <f>SUM(D6:D12)</f>
        <v>490.5</v>
      </c>
      <c r="E13" s="8"/>
    </row>
    <row r="17" spans="1:13" x14ac:dyDescent="0.35">
      <c r="A17" s="14" t="s">
        <v>180</v>
      </c>
      <c r="B17" s="14"/>
      <c r="C17" s="14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9" spans="1:13" x14ac:dyDescent="0.35">
      <c r="D19" s="1"/>
      <c r="E19" s="1"/>
      <c r="F19" s="1"/>
      <c r="G19" s="1"/>
      <c r="K19" s="1"/>
    </row>
    <row r="20" spans="1:13" ht="29" x14ac:dyDescent="0.35">
      <c r="B20" s="4" t="s">
        <v>140</v>
      </c>
      <c r="C20" s="5" t="s">
        <v>175</v>
      </c>
      <c r="D20" s="5" t="s">
        <v>161</v>
      </c>
      <c r="E20" s="5" t="s">
        <v>184</v>
      </c>
      <c r="I20" s="4" t="s">
        <v>140</v>
      </c>
      <c r="J20" s="5" t="s">
        <v>175</v>
      </c>
      <c r="K20" s="5" t="s">
        <v>161</v>
      </c>
      <c r="L20" s="4" t="s">
        <v>176</v>
      </c>
      <c r="M20" s="4" t="s">
        <v>177</v>
      </c>
    </row>
    <row r="21" spans="1:13" x14ac:dyDescent="0.35">
      <c r="A21" t="str">
        <f>'27.9.2020'!A23</f>
        <v>Eckerö, Långnabba (I &amp; II)</v>
      </c>
      <c r="B21" t="str">
        <f>'27.9.2020'!B23</f>
        <v>Ahvenanmaa</v>
      </c>
      <c r="C21" s="1">
        <f>'27.9.2020'!C23</f>
        <v>10</v>
      </c>
      <c r="D21" s="1">
        <f>'27.9.2020'!D23</f>
        <v>43</v>
      </c>
      <c r="E21" s="1">
        <f>'27.9.2020'!H23</f>
        <v>2021</v>
      </c>
      <c r="I21" t="s">
        <v>93</v>
      </c>
      <c r="J21" s="28">
        <f>C21</f>
        <v>10</v>
      </c>
      <c r="K21" s="28">
        <f>D21</f>
        <v>43</v>
      </c>
      <c r="L21" s="30">
        <f>J21/$J$31*100</f>
        <v>2.7777777777777777</v>
      </c>
      <c r="M21" s="30">
        <f>K21/$K$31*100</f>
        <v>2.4528538669526432</v>
      </c>
    </row>
    <row r="22" spans="1:13" x14ac:dyDescent="0.35">
      <c r="A22" t="str">
        <f>'27.9.2020'!A9</f>
        <v>Kauhajoki, Suolakangas</v>
      </c>
      <c r="B22" t="str">
        <f>'27.9.2020'!B9</f>
        <v>Etelä-Pohjanmaa</v>
      </c>
      <c r="C22" s="1">
        <f>'27.9.2020'!C9</f>
        <v>9</v>
      </c>
      <c r="D22" s="1">
        <f>'27.9.2020'!D9</f>
        <v>37.800000000000004</v>
      </c>
      <c r="E22" s="1">
        <f>'27.9.2020'!H9</f>
        <v>2020</v>
      </c>
      <c r="I22" t="s">
        <v>3</v>
      </c>
      <c r="J22" s="28">
        <f>SUM(C22:C26)</f>
        <v>53</v>
      </c>
      <c r="K22" s="28">
        <f>SUM(D22:D26)</f>
        <v>258.96000000000004</v>
      </c>
      <c r="L22" s="30">
        <f t="shared" ref="L22:L30" si="0">J22/$J$31*100</f>
        <v>14.722222222222223</v>
      </c>
      <c r="M22" s="30">
        <f t="shared" ref="M22:M31" si="1">K22/$K$31*100</f>
        <v>14.771884590373407</v>
      </c>
    </row>
    <row r="23" spans="1:13" x14ac:dyDescent="0.35">
      <c r="A23" t="str">
        <f>'27.9.2020'!A26</f>
        <v>Kurikka, Rasakangas</v>
      </c>
      <c r="B23" t="str">
        <f>'27.9.2020'!B26</f>
        <v>Etelä-Pohjanmaa</v>
      </c>
      <c r="C23" s="1">
        <f>'27.9.2020'!C26</f>
        <v>8</v>
      </c>
      <c r="D23" s="1">
        <f>'27.9.2020'!D26</f>
        <v>40</v>
      </c>
      <c r="E23" s="1">
        <f>'27.9.2020'!H26</f>
        <v>2022</v>
      </c>
      <c r="I23" t="s">
        <v>57</v>
      </c>
      <c r="J23" s="28">
        <f>SUM(C27:C28)</f>
        <v>41</v>
      </c>
      <c r="K23" s="28">
        <f>SUM(D27:D28)</f>
        <v>211.4</v>
      </c>
      <c r="L23" s="30">
        <f t="shared" si="0"/>
        <v>11.388888888888889</v>
      </c>
      <c r="M23" s="30">
        <f t="shared" si="1"/>
        <v>12.058914127297413</v>
      </c>
    </row>
    <row r="24" spans="1:13" x14ac:dyDescent="0.35">
      <c r="A24" t="str">
        <f>'27.9.2020'!A22</f>
        <v>Soini, Konttisuo</v>
      </c>
      <c r="B24" t="str">
        <f>'27.9.2020'!B22</f>
        <v>Etelä-Pohjanmaa</v>
      </c>
      <c r="C24" s="1">
        <f>'27.9.2020'!C22</f>
        <v>7</v>
      </c>
      <c r="D24" s="1">
        <f>'27.9.2020'!D22</f>
        <v>29.96</v>
      </c>
      <c r="E24" s="1">
        <f>'27.9.2020'!H22</f>
        <v>2021</v>
      </c>
      <c r="I24" t="s">
        <v>64</v>
      </c>
      <c r="J24" s="28">
        <f>SUM(C29:C30)</f>
        <v>7</v>
      </c>
      <c r="K24" s="28">
        <f>SUM(D29:D30)</f>
        <v>32.1</v>
      </c>
      <c r="L24" s="30">
        <f t="shared" si="0"/>
        <v>1.9444444444444444</v>
      </c>
      <c r="M24" s="30">
        <f t="shared" si="1"/>
        <v>1.8310839332367403</v>
      </c>
    </row>
    <row r="25" spans="1:13" x14ac:dyDescent="0.35">
      <c r="A25" t="str">
        <f>'27.9.2020'!A8</f>
        <v>Teuva ja Kurikka, Saunamaa</v>
      </c>
      <c r="B25" t="str">
        <f>'27.9.2020'!B8</f>
        <v>Etelä-Pohjanmaa</v>
      </c>
      <c r="C25" s="1">
        <f>'27.9.2020'!C8</f>
        <v>8</v>
      </c>
      <c r="D25" s="1">
        <f>'27.9.2020'!D8</f>
        <v>33.6</v>
      </c>
      <c r="E25" s="1">
        <f>'27.9.2020'!H8</f>
        <v>2020</v>
      </c>
      <c r="I25" t="s">
        <v>5</v>
      </c>
      <c r="J25" s="28">
        <f>SUM(C31:C32)</f>
        <v>62</v>
      </c>
      <c r="K25" s="28">
        <f>SUM(D31:D32)</f>
        <v>292</v>
      </c>
      <c r="L25" s="30">
        <f t="shared" si="0"/>
        <v>17.222222222222221</v>
      </c>
      <c r="M25" s="30">
        <f t="shared" si="1"/>
        <v>16.656589050003994</v>
      </c>
    </row>
    <row r="26" spans="1:13" x14ac:dyDescent="0.35">
      <c r="A26" t="str">
        <f>'27.9.2020'!A27</f>
        <v>Teuva, Paskoonharju</v>
      </c>
      <c r="B26" t="str">
        <f>'27.9.2020'!B27</f>
        <v>Etelä-Pohjanmaa</v>
      </c>
      <c r="C26" s="1">
        <f>'27.9.2020'!C27</f>
        <v>21</v>
      </c>
      <c r="D26" s="1">
        <f>'27.9.2020'!D27</f>
        <v>117.6</v>
      </c>
      <c r="E26" s="1">
        <f>'27.9.2020'!H27</f>
        <v>2022</v>
      </c>
      <c r="I26" t="s">
        <v>69</v>
      </c>
      <c r="J26" s="28">
        <f>SUM(C33:C35)</f>
        <v>23</v>
      </c>
      <c r="K26" s="28">
        <f>SUM(D33:D35)</f>
        <v>114.6</v>
      </c>
      <c r="L26" s="30">
        <f t="shared" si="0"/>
        <v>6.3888888888888884</v>
      </c>
      <c r="M26" s="30">
        <f t="shared" si="1"/>
        <v>6.5371407709947178</v>
      </c>
    </row>
    <row r="27" spans="1:13" x14ac:dyDescent="0.35">
      <c r="A27" t="str">
        <f>'27.9.2020'!A10</f>
        <v>Kajaani ja Pyhäntä, Piiparinmäki, vaihe 1</v>
      </c>
      <c r="B27" t="str">
        <f>'27.9.2020'!B10</f>
        <v>Kainuu</v>
      </c>
      <c r="C27" s="1">
        <f>'27.9.2020'!C10</f>
        <v>13</v>
      </c>
      <c r="D27" s="1">
        <f>'27.9.2020'!D10</f>
        <v>54.6</v>
      </c>
      <c r="E27" s="1">
        <f>'27.9.2020'!H10</f>
        <v>2020</v>
      </c>
      <c r="I27" t="s">
        <v>108</v>
      </c>
      <c r="J27" s="28">
        <f>C36</f>
        <v>3</v>
      </c>
      <c r="K27" s="28">
        <f>D36</f>
        <v>15</v>
      </c>
      <c r="L27" s="30">
        <f t="shared" si="0"/>
        <v>0.83333333333333337</v>
      </c>
      <c r="M27" s="30">
        <f t="shared" si="1"/>
        <v>0.85564669777417768</v>
      </c>
    </row>
    <row r="28" spans="1:13" x14ac:dyDescent="0.35">
      <c r="A28" t="str">
        <f>'27.9.2020'!A11</f>
        <v>Kajaani ja Pyhäntä, Piiparinmäki, vaihe 2</v>
      </c>
      <c r="B28" t="str">
        <f>'27.9.2020'!B11</f>
        <v>Kainuu</v>
      </c>
      <c r="C28" s="1">
        <f>'27.9.2020'!C11</f>
        <v>28</v>
      </c>
      <c r="D28" s="1">
        <f>'27.9.2020'!D11</f>
        <v>156.80000000000001</v>
      </c>
      <c r="E28" s="1">
        <f>'27.9.2020'!H11</f>
        <v>2021</v>
      </c>
      <c r="I28" t="s">
        <v>7</v>
      </c>
      <c r="J28" s="28">
        <f>SUM(C37:C40)</f>
        <v>26</v>
      </c>
      <c r="K28" s="28">
        <f>SUM(D37:D40)</f>
        <v>113.3</v>
      </c>
      <c r="L28" s="30">
        <f t="shared" si="0"/>
        <v>7.2222222222222214</v>
      </c>
      <c r="M28" s="30">
        <f t="shared" si="1"/>
        <v>6.4629847238542899</v>
      </c>
    </row>
    <row r="29" spans="1:13" x14ac:dyDescent="0.35">
      <c r="A29" t="str">
        <f>'27.9.2020'!A12</f>
        <v>Humppila ja Urjala, Voimamylly</v>
      </c>
      <c r="B29" t="s">
        <v>64</v>
      </c>
      <c r="C29" s="1">
        <f>'27.9.2020'!C12/2</f>
        <v>3</v>
      </c>
      <c r="D29" s="1">
        <f>'27.9.2020'!D12/2</f>
        <v>15</v>
      </c>
      <c r="E29" s="1">
        <f>'27.9.2020'!H12</f>
        <v>2021</v>
      </c>
      <c r="F29" t="s">
        <v>128</v>
      </c>
      <c r="I29" t="s">
        <v>1</v>
      </c>
      <c r="J29" s="28">
        <f>SUM(C41:C48)</f>
        <v>129</v>
      </c>
      <c r="K29" s="28">
        <f>SUM(D41:D48)</f>
        <v>645.69999999999993</v>
      </c>
      <c r="L29" s="30">
        <f t="shared" si="0"/>
        <v>35.833333333333336</v>
      </c>
      <c r="M29" s="30">
        <f t="shared" si="1"/>
        <v>36.832738183519105</v>
      </c>
    </row>
    <row r="30" spans="1:13" x14ac:dyDescent="0.35">
      <c r="A30" t="str">
        <f>'27.9.2020'!A24</f>
        <v>Ypäjä ja Humppila, Tyrinselkä II</v>
      </c>
      <c r="B30" t="str">
        <f>'27.9.2020'!B24</f>
        <v>Kanta-Häme</v>
      </c>
      <c r="C30" s="1">
        <f>'27.9.2020'!C24</f>
        <v>4</v>
      </c>
      <c r="D30" s="1">
        <f>'27.9.2020'!D24</f>
        <v>17.100000000000001</v>
      </c>
      <c r="E30" s="1">
        <f>'27.9.2020'!H24</f>
        <v>2021</v>
      </c>
      <c r="I30" t="s">
        <v>17</v>
      </c>
      <c r="J30" s="28">
        <f>C49</f>
        <v>6</v>
      </c>
      <c r="K30" s="28">
        <f>D49</f>
        <v>27</v>
      </c>
      <c r="L30" s="30">
        <f t="shared" si="0"/>
        <v>1.6666666666666667</v>
      </c>
      <c r="M30" s="30">
        <f t="shared" si="1"/>
        <v>1.5401640559935199</v>
      </c>
    </row>
    <row r="31" spans="1:13" x14ac:dyDescent="0.35">
      <c r="A31" t="str">
        <f>'27.9.2020'!A30</f>
        <v>Kokkola, Kalajoki, Kannus, Mutkalampi</v>
      </c>
      <c r="B31" t="str">
        <f>'27.9.2020'!B30</f>
        <v>Keski- ja Pohjois-Pohjanmaa</v>
      </c>
      <c r="C31" s="1">
        <f>'27.9.2020'!C30</f>
        <v>55</v>
      </c>
      <c r="D31" s="1">
        <f>'27.9.2020'!D30</f>
        <v>250</v>
      </c>
      <c r="E31" s="1">
        <f>'27.9.2020'!H30</f>
        <v>2023</v>
      </c>
      <c r="I31" t="s">
        <v>37</v>
      </c>
      <c r="J31" s="8">
        <f>SUM(J21:J30)</f>
        <v>360</v>
      </c>
      <c r="K31" s="8">
        <f>SUM(K21:K30)</f>
        <v>1753.06</v>
      </c>
      <c r="L31" s="13">
        <f>SUM(L21:L30)</f>
        <v>100.00000000000001</v>
      </c>
      <c r="M31" s="13">
        <f>SUM(M21:M30)</f>
        <v>100</v>
      </c>
    </row>
    <row r="32" spans="1:13" x14ac:dyDescent="0.35">
      <c r="A32" t="str">
        <f>'27.9.2020'!A29</f>
        <v>Perho, Kyyjärvi, Alajoki-Peuralinna</v>
      </c>
      <c r="B32" t="s">
        <v>5</v>
      </c>
      <c r="C32" s="1">
        <f>'27.9.2020'!C29/2</f>
        <v>7</v>
      </c>
      <c r="D32" s="1">
        <f>'27.9.2020'!D29/2</f>
        <v>42</v>
      </c>
      <c r="E32" s="1">
        <f>'27.9.2020'!H29</f>
        <v>2022</v>
      </c>
      <c r="F32" t="s">
        <v>129</v>
      </c>
      <c r="H32" s="22"/>
    </row>
    <row r="33" spans="1:16" x14ac:dyDescent="0.35">
      <c r="A33" t="str">
        <f>'27.9.2020'!A17</f>
        <v>Karstula, Korkeakangas</v>
      </c>
      <c r="B33" t="str">
        <f>'27.9.2020'!B17</f>
        <v>Keski-Suomi</v>
      </c>
      <c r="C33" s="1">
        <f>'27.9.2020'!C17</f>
        <v>9</v>
      </c>
      <c r="D33" s="1">
        <f>'27.9.2020'!D17</f>
        <v>43.199999999999996</v>
      </c>
      <c r="E33" s="1">
        <f>'27.9.2020'!H17</f>
        <v>2021</v>
      </c>
    </row>
    <row r="34" spans="1:16" x14ac:dyDescent="0.35">
      <c r="A34" t="str">
        <f>'27.9.2020'!A19</f>
        <v>Pihtipudas, Ilosjoki</v>
      </c>
      <c r="B34" t="str">
        <f>'27.9.2020'!B19</f>
        <v>Keski-Suomi</v>
      </c>
      <c r="C34" s="1">
        <f>'27.9.2020'!C19</f>
        <v>7</v>
      </c>
      <c r="D34" s="1">
        <f>'27.9.2020'!D19</f>
        <v>29.4</v>
      </c>
      <c r="E34" s="1">
        <f>'27.9.2020'!H19</f>
        <v>2021</v>
      </c>
    </row>
    <row r="35" spans="1:16" x14ac:dyDescent="0.35">
      <c r="A35" t="str">
        <f>'27.9.2020'!A29</f>
        <v>Perho, Kyyjärvi, Alajoki-Peuralinna</v>
      </c>
      <c r="B35" t="s">
        <v>69</v>
      </c>
      <c r="C35" s="1">
        <f>'27.9.2020'!C29/2</f>
        <v>7</v>
      </c>
      <c r="D35" s="1">
        <f>'27.9.2020'!D29/2</f>
        <v>42</v>
      </c>
      <c r="E35" s="1">
        <f>'27.9.2020'!H29</f>
        <v>2022</v>
      </c>
      <c r="F35" t="s">
        <v>127</v>
      </c>
    </row>
    <row r="36" spans="1:16" x14ac:dyDescent="0.35">
      <c r="A36" s="22" t="str">
        <f>'27.9.2020'!A12</f>
        <v>Humppila ja Urjala, Voimamylly</v>
      </c>
      <c r="B36" s="22" t="s">
        <v>108</v>
      </c>
      <c r="C36" s="25">
        <f>'27.9.2020'!C12/2</f>
        <v>3</v>
      </c>
      <c r="D36" s="25">
        <f>'27.9.2020'!D12/2</f>
        <v>15</v>
      </c>
      <c r="E36" s="25">
        <f>'27.9.2020'!H12</f>
        <v>2021</v>
      </c>
      <c r="F36" s="22" t="s">
        <v>109</v>
      </c>
      <c r="G36" s="22"/>
    </row>
    <row r="37" spans="1:16" x14ac:dyDescent="0.35">
      <c r="A37" t="str">
        <f>'27.9.2020'!A54</f>
        <v>Maalahti, Långmossan</v>
      </c>
      <c r="B37" t="str">
        <f>'27.9.2020'!B54</f>
        <v>Pohjanmaa</v>
      </c>
      <c r="C37" s="1">
        <f>'27.9.2020'!C54</f>
        <v>7</v>
      </c>
      <c r="D37" s="1">
        <f>'27.9.2020'!D54</f>
        <v>30.1</v>
      </c>
      <c r="E37" s="1">
        <f>'27.9.2020'!H54</f>
        <v>2020</v>
      </c>
      <c r="F37" t="s">
        <v>178</v>
      </c>
    </row>
    <row r="38" spans="1:16" x14ac:dyDescent="0.35">
      <c r="A38" t="str">
        <f>'27.9.2020'!A55</f>
        <v>Maalahti, Ribäcken</v>
      </c>
      <c r="B38" t="str">
        <f>'27.9.2020'!B55</f>
        <v>Pohjanmaa</v>
      </c>
      <c r="C38" s="1">
        <f>'27.9.2020'!C55</f>
        <v>5</v>
      </c>
      <c r="D38" s="1">
        <f>'27.9.2020'!D55</f>
        <v>23</v>
      </c>
      <c r="E38" s="1">
        <f>'27.9.2020'!H55</f>
        <v>2020</v>
      </c>
      <c r="F38" t="s">
        <v>179</v>
      </c>
    </row>
    <row r="39" spans="1:16" x14ac:dyDescent="0.35">
      <c r="A39" t="str">
        <f>'27.9.2020'!A14</f>
        <v>Uusikaarlepyy, Kröpuln</v>
      </c>
      <c r="B39" t="str">
        <f>'27.9.2020'!B14</f>
        <v>Pohjanmaa</v>
      </c>
      <c r="C39" s="1">
        <f>'27.9.2020'!C14</f>
        <v>7</v>
      </c>
      <c r="D39" s="1">
        <f>'27.9.2020'!D14</f>
        <v>30.099999999999998</v>
      </c>
      <c r="E39" s="1">
        <f>'27.9.2020'!H14</f>
        <v>2021</v>
      </c>
      <c r="P39" s="1"/>
    </row>
    <row r="40" spans="1:16" x14ac:dyDescent="0.35">
      <c r="A40" t="str">
        <f>'27.9.2020'!A15</f>
        <v>Vöyri, Storbacken</v>
      </c>
      <c r="B40" t="str">
        <f>'27.9.2020'!B15</f>
        <v>Pohjanmaa</v>
      </c>
      <c r="C40" s="1">
        <f>'27.9.2020'!C15</f>
        <v>7</v>
      </c>
      <c r="D40" s="1">
        <f>'27.9.2020'!D15</f>
        <v>30.099999999999998</v>
      </c>
      <c r="E40" s="1">
        <f>'27.9.2020'!H15</f>
        <v>2021</v>
      </c>
      <c r="K40" s="1"/>
      <c r="L40" s="1"/>
      <c r="N40" s="22"/>
      <c r="O40" s="22"/>
      <c r="P40" s="25"/>
    </row>
    <row r="41" spans="1:16" x14ac:dyDescent="0.35">
      <c r="A41" t="str">
        <f>'27.9.2020'!A21</f>
        <v>Haapajärvi, Välikangas</v>
      </c>
      <c r="B41" t="str">
        <f>'27.9.2020'!B21</f>
        <v>Pohjois-Pohjanmaa</v>
      </c>
      <c r="C41" s="1">
        <f>'27.9.2020'!C21</f>
        <v>24</v>
      </c>
      <c r="D41" s="1">
        <f>'27.9.2020'!D21</f>
        <v>100.8</v>
      </c>
      <c r="E41" s="1">
        <f>'27.9.2020'!H21</f>
        <v>2021</v>
      </c>
      <c r="I41" s="22"/>
      <c r="J41" s="22"/>
      <c r="K41" s="25"/>
      <c r="L41" s="26"/>
      <c r="M41" s="22"/>
      <c r="N41" s="22"/>
      <c r="O41" s="22"/>
      <c r="P41" s="25"/>
    </row>
    <row r="42" spans="1:16" x14ac:dyDescent="0.35">
      <c r="A42" t="str">
        <f>'27.9.2020'!A25</f>
        <v>Kalajoki, Juurakko</v>
      </c>
      <c r="B42" t="str">
        <f>'27.9.2020'!B25</f>
        <v>Pohjois-Pohjanmaa</v>
      </c>
      <c r="C42" s="1">
        <f>'27.9.2020'!C25</f>
        <v>7</v>
      </c>
      <c r="D42" s="1">
        <f>'27.9.2020'!D25</f>
        <v>39.9</v>
      </c>
      <c r="E42" s="1">
        <f>'27.9.2020'!H25</f>
        <v>2022</v>
      </c>
      <c r="I42" s="22"/>
      <c r="J42" s="22"/>
      <c r="K42" s="25"/>
      <c r="L42" s="26"/>
      <c r="M42" s="22"/>
    </row>
    <row r="43" spans="1:16" x14ac:dyDescent="0.35">
      <c r="A43" t="str">
        <f>'27.9.2020'!A28</f>
        <v>Pyhäjoki, Karhunnevankangas</v>
      </c>
      <c r="B43" t="str">
        <f>'27.9.2020'!B28</f>
        <v>Pohjois-Pohjanmaa</v>
      </c>
      <c r="C43" s="1">
        <f>'27.9.2020'!C28</f>
        <v>33</v>
      </c>
      <c r="D43" s="1">
        <f>'27.9.2020'!D28</f>
        <v>188.1</v>
      </c>
      <c r="E43" s="1">
        <f>'27.9.2020'!H28</f>
        <v>2022</v>
      </c>
    </row>
    <row r="44" spans="1:16" x14ac:dyDescent="0.35">
      <c r="A44" t="str">
        <f>'27.9.2020'!A13</f>
        <v>Pyhäjoki, Oltava</v>
      </c>
      <c r="B44" t="str">
        <f>'27.9.2020'!B13</f>
        <v>Pohjois-Pohjanmaa</v>
      </c>
      <c r="C44" s="1">
        <f>'27.9.2020'!C13</f>
        <v>19</v>
      </c>
      <c r="D44" s="1">
        <f>'27.9.2020'!D13</f>
        <v>91</v>
      </c>
      <c r="E44" s="1">
        <f>'27.9.2020'!H13</f>
        <v>2021</v>
      </c>
      <c r="H44" s="22"/>
    </row>
    <row r="45" spans="1:16" x14ac:dyDescent="0.35">
      <c r="A45" t="str">
        <f>'27.9.2020'!A7</f>
        <v>Pyhäjoki, Paltusmäki</v>
      </c>
      <c r="B45" t="str">
        <f>'27.9.2020'!B7</f>
        <v>Pohjois-Pohjanmaa</v>
      </c>
      <c r="C45" s="1">
        <f>'27.9.2020'!C7</f>
        <v>5</v>
      </c>
      <c r="D45" s="1">
        <f>'27.9.2020'!D7</f>
        <v>21.5</v>
      </c>
      <c r="E45" s="1">
        <f>'27.9.2020'!H7</f>
        <v>2020</v>
      </c>
    </row>
    <row r="46" spans="1:16" x14ac:dyDescent="0.35">
      <c r="A46" t="str">
        <f>'27.9.2020'!A16</f>
        <v>Pyhäjoki, Polusjärvi</v>
      </c>
      <c r="B46" t="str">
        <f>'27.9.2020'!B16</f>
        <v>Pohjois-Pohjanmaa</v>
      </c>
      <c r="C46" s="1">
        <f>'27.9.2020'!C16</f>
        <v>10</v>
      </c>
      <c r="D46" s="1">
        <f>'27.9.2020'!D16</f>
        <v>43</v>
      </c>
      <c r="E46" s="1">
        <f>'27.9.2020'!H16</f>
        <v>2021</v>
      </c>
    </row>
    <row r="47" spans="1:16" x14ac:dyDescent="0.35">
      <c r="A47" t="str">
        <f>'27.9.2020'!A20</f>
        <v>Sievi, Jakoistenkallio</v>
      </c>
      <c r="B47" t="str">
        <f>'27.9.2020'!B20</f>
        <v>Pohjois-Pohjanmaa</v>
      </c>
      <c r="C47" s="1">
        <f>'27.9.2020'!C20</f>
        <v>7</v>
      </c>
      <c r="D47" s="1">
        <f>'27.9.2020'!D20</f>
        <v>29.4</v>
      </c>
      <c r="E47" s="1">
        <f>'27.9.2020'!H20</f>
        <v>2021</v>
      </c>
    </row>
    <row r="48" spans="1:16" x14ac:dyDescent="0.35">
      <c r="A48" t="str">
        <f>'27.9.2020'!A18</f>
        <v>Vaala, Metsälamminkangas</v>
      </c>
      <c r="B48" t="str">
        <f>'27.9.2020'!B18</f>
        <v>Pohjois-Pohjanmaa</v>
      </c>
      <c r="C48" s="1">
        <f>'27.9.2020'!C18</f>
        <v>24</v>
      </c>
      <c r="D48" s="1">
        <f>'27.9.2020'!D18</f>
        <v>132</v>
      </c>
      <c r="E48" s="1">
        <f>'27.9.2020'!H18</f>
        <v>2021</v>
      </c>
    </row>
    <row r="49" spans="1:6" x14ac:dyDescent="0.35">
      <c r="A49" t="str">
        <f>'27.9.2020'!A53</f>
        <v>Marttila, Verhonkulma</v>
      </c>
      <c r="B49" t="str">
        <f>'27.9.2020'!B53</f>
        <v>Varsinais-Suomi</v>
      </c>
      <c r="C49" s="1">
        <f>'27.9.2020'!C53</f>
        <v>6</v>
      </c>
      <c r="D49" s="1">
        <f>'27.9.2020'!D53</f>
        <v>27</v>
      </c>
      <c r="E49" s="1">
        <f>'27.9.2020'!H53</f>
        <v>2020</v>
      </c>
      <c r="F49" t="s">
        <v>158</v>
      </c>
    </row>
    <row r="50" spans="1:6" x14ac:dyDescent="0.35">
      <c r="B50" s="42" t="s">
        <v>185</v>
      </c>
      <c r="C50" s="43">
        <f>SUM(C21:C49)</f>
        <v>360</v>
      </c>
      <c r="D50" s="43">
        <f>SUM(D21:D49)</f>
        <v>1753.0600000000002</v>
      </c>
      <c r="E50" s="9"/>
      <c r="F50" t="s">
        <v>49</v>
      </c>
    </row>
    <row r="53" spans="1:6" x14ac:dyDescent="0.35">
      <c r="C53" s="41"/>
      <c r="D53" s="41"/>
    </row>
  </sheetData>
  <sortState xmlns:xlrd2="http://schemas.microsoft.com/office/spreadsheetml/2017/richdata2" ref="I21:M30">
    <sortCondition ref="I21:I30"/>
  </sortState>
  <pageMargins left="0.7" right="0.7" top="0.75" bottom="0.75" header="0.3" footer="0.3"/>
  <pageSetup paperSize="9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E19F2644FBE63D47967407D377C8F74A" ma:contentTypeVersion="7" ma:contentTypeDescription="Luo uusi asiakirja." ma:contentTypeScope="" ma:versionID="f8dc6e24c9c441d95cb891111a8d5d1c">
  <xsd:schema xmlns:xsd="http://www.w3.org/2001/XMLSchema" xmlns:xs="http://www.w3.org/2001/XMLSchema" xmlns:p="http://schemas.microsoft.com/office/2006/metadata/properties" xmlns:ns2="507d696d-5e7f-48a5-9e70-bc2875d9e56f" targetNamespace="http://schemas.microsoft.com/office/2006/metadata/properties" ma:root="true" ma:fieldsID="44abe340c67c3fe6cad10cd10534693b" ns2:_="">
    <xsd:import namespace="507d696d-5e7f-48a5-9e70-bc2875d9e5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7d696d-5e7f-48a5-9e70-bc2875d9e5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F09176-F137-4B51-996D-C0CE7471EC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7d696d-5e7f-48a5-9e70-bc2875d9e5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268813-F7AD-42F3-BAF7-1195D747ABE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068F629-E336-44ED-8974-92F74FCBE8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27.9.2020</vt:lpstr>
      <vt:lpstr>Vuosittain</vt:lpstr>
      <vt:lpstr>Maakunnittain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 STY</dc:creator>
  <cp:lastModifiedBy>Anni Mikkonen</cp:lastModifiedBy>
  <cp:lastPrinted>2019-10-22T06:33:09Z</cp:lastPrinted>
  <dcterms:created xsi:type="dcterms:W3CDTF">2018-11-15T11:27:45Z</dcterms:created>
  <dcterms:modified xsi:type="dcterms:W3CDTF">2020-09-27T16:16:32Z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0x010100E19F2644FBE63D47967407D377C8F74A</vt:lpwstr>
  </property>
</Properties>
</file>